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G:\Outils\Calendrier\"/>
    </mc:Choice>
  </mc:AlternateContent>
  <xr:revisionPtr revIDLastSave="0" documentId="13_ncr:1_{8E62CE94-069C-4748-9CBE-A27A431B51F5}" xr6:coauthVersionLast="47" xr6:coauthVersionMax="47" xr10:uidLastSave="{00000000-0000-0000-0000-000000000000}"/>
  <bookViews>
    <workbookView xWindow="-120" yWindow="-120" windowWidth="29040" windowHeight="15720" tabRatio="724" xr2:uid="{00000000-000D-0000-FFFF-FFFF00000000}"/>
  </bookViews>
  <sheets>
    <sheet name="Calendrier" sheetId="1" r:id="rId1"/>
    <sheet name="Aide" sheetId="2" r:id="rId2"/>
    <sheet name="Licence" sheetId="3" r:id="rId3"/>
    <sheet name="Jours fériés" sheetId="4" r:id="rId4"/>
    <sheet name="Vacances" sheetId="5" r:id="rId5"/>
    <sheet name="evt" sheetId="15" state="hidden" r:id="rId6"/>
    <sheet name="Événements" sheetId="6" r:id="rId7"/>
    <sheet name="Lune" sheetId="7" r:id="rId8"/>
    <sheet name="Mensuel" sheetId="8" r:id="rId9"/>
    <sheet name="Colonne" sheetId="9" r:id="rId10"/>
    <sheet name="Planning mensuel" sheetId="11" r:id="rId11"/>
    <sheet name="Planning continu" sheetId="12" r:id="rId12"/>
    <sheet name="Historique" sheetId="14" r:id="rId13"/>
  </sheets>
  <definedNames>
    <definedName name="_xlnm.Print_Titles" localSheetId="0">Calendrier!$2:$2</definedName>
    <definedName name="pays">'Jours fériés'!$E$3:$BI$3</definedName>
    <definedName name="_xlnm.Print_Area" localSheetId="0">Calendrier!$D$3:$AY$38,Calendrier!$D$40:$AY$75</definedName>
    <definedName name="_xlnm.Print_Area" localSheetId="8">Mensuel!$B$4:$H$23</definedName>
    <definedName name="zones_vacances">Vacances!$E$2:$Z$2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202" i="5" l="1"/>
  <c r="V201" i="5"/>
  <c r="V200" i="5"/>
  <c r="V199" i="5"/>
  <c r="V198" i="5"/>
  <c r="V197" i="5"/>
  <c r="V196" i="5"/>
  <c r="V195" i="5"/>
  <c r="V194" i="5"/>
  <c r="V193" i="5"/>
  <c r="V192" i="5"/>
  <c r="V191" i="5"/>
  <c r="V190" i="5"/>
  <c r="V189" i="5"/>
  <c r="V188" i="5"/>
  <c r="V187" i="5"/>
  <c r="V186" i="5"/>
  <c r="V185" i="5"/>
  <c r="V184" i="5"/>
  <c r="V183" i="5"/>
  <c r="V182" i="5"/>
  <c r="V181" i="5"/>
  <c r="V180" i="5"/>
  <c r="V179" i="5"/>
  <c r="V178" i="5"/>
  <c r="V177" i="5"/>
  <c r="V176" i="5"/>
  <c r="V175" i="5"/>
  <c r="V174" i="5"/>
  <c r="V173" i="5"/>
  <c r="V172" i="5"/>
  <c r="V171" i="5"/>
  <c r="V170" i="5"/>
  <c r="V169" i="5"/>
  <c r="V168" i="5"/>
  <c r="V167" i="5"/>
  <c r="V166" i="5"/>
  <c r="V165" i="5"/>
  <c r="V164" i="5"/>
  <c r="V163" i="5"/>
  <c r="V162" i="5"/>
  <c r="V161" i="5"/>
  <c r="V160" i="5"/>
  <c r="V159" i="5"/>
  <c r="V158" i="5"/>
  <c r="V157" i="5"/>
  <c r="V156" i="5"/>
  <c r="V155" i="5"/>
  <c r="V154" i="5"/>
  <c r="V153" i="5"/>
  <c r="V152" i="5"/>
  <c r="V151" i="5"/>
  <c r="V150" i="5"/>
  <c r="V149" i="5"/>
  <c r="V148" i="5"/>
  <c r="V147" i="5"/>
  <c r="V146" i="5"/>
  <c r="V145" i="5"/>
  <c r="V144" i="5"/>
  <c r="V143" i="5"/>
  <c r="V142" i="5"/>
  <c r="V141" i="5"/>
  <c r="V140" i="5"/>
  <c r="V139" i="5"/>
  <c r="V138" i="5"/>
  <c r="V137" i="5"/>
  <c r="V136" i="5"/>
  <c r="V135" i="5"/>
  <c r="V134" i="5"/>
  <c r="V133" i="5"/>
  <c r="V132" i="5"/>
  <c r="V131" i="5"/>
  <c r="V130" i="5"/>
  <c r="V129" i="5"/>
  <c r="V128" i="5"/>
  <c r="V127" i="5"/>
  <c r="V126" i="5"/>
  <c r="V125" i="5"/>
  <c r="V124" i="5"/>
  <c r="V123" i="5"/>
  <c r="V122" i="5"/>
  <c r="V121" i="5"/>
  <c r="V120" i="5"/>
  <c r="V119" i="5"/>
  <c r="V118" i="5"/>
  <c r="V117" i="5"/>
  <c r="V116" i="5"/>
  <c r="V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V14" i="5"/>
  <c r="V13" i="5"/>
  <c r="V12" i="5"/>
  <c r="V11" i="5"/>
  <c r="V10" i="5"/>
  <c r="V9" i="5"/>
  <c r="V8" i="5"/>
  <c r="V7" i="5"/>
  <c r="V6" i="5"/>
  <c r="V5" i="5"/>
  <c r="V4" i="5"/>
  <c r="V3" i="5"/>
  <c r="F104" i="4" l="1" a="1"/>
  <c r="F104" i="4" s="1"/>
  <c r="X104" i="4"/>
  <c r="Y104" i="4"/>
  <c r="AK104" i="4"/>
  <c r="AM104" i="4"/>
  <c r="AY104" i="4"/>
  <c r="BC104" i="4"/>
  <c r="BO104" i="4"/>
  <c r="BP104" i="4"/>
  <c r="G105" i="4"/>
  <c r="H105" i="4"/>
  <c r="T105" i="4"/>
  <c r="X105" i="4"/>
  <c r="AJ105" i="4"/>
  <c r="AL105" i="4"/>
  <c r="AX105" i="4"/>
  <c r="AY105" i="4"/>
  <c r="BK105" i="4"/>
  <c r="BO105" i="4"/>
  <c r="F106" i="4"/>
  <c r="G106" i="4"/>
  <c r="S106" i="4"/>
  <c r="U106" i="4"/>
  <c r="AG106" i="4"/>
  <c r="AK106" i="4"/>
  <c r="AW106" i="4"/>
  <c r="AX106" i="4"/>
  <c r="BJ106" i="4"/>
  <c r="BK106" i="4"/>
  <c r="BW106" i="4"/>
  <c r="F107" i="4"/>
  <c r="R107" i="4"/>
  <c r="T107" i="4"/>
  <c r="AF107" i="4"/>
  <c r="AG107" i="4"/>
  <c r="AS107" i="4"/>
  <c r="AW107" i="4"/>
  <c r="BI107" i="4"/>
  <c r="BJ107" i="4"/>
  <c r="BV107" i="4"/>
  <c r="BX107" i="4"/>
  <c r="O108" i="4"/>
  <c r="S108" i="4"/>
  <c r="AE108" i="4"/>
  <c r="AF108" i="4"/>
  <c r="AR108" i="4"/>
  <c r="AS108" i="4"/>
  <c r="BD108" i="4"/>
  <c r="BG108" i="4"/>
  <c r="BP108" i="4"/>
  <c r="BQ108" i="4"/>
  <c r="BZ108" i="4"/>
  <c r="F109" i="4"/>
  <c r="O109" i="4"/>
  <c r="R109" i="4"/>
  <c r="AA109" i="4"/>
  <c r="AB109" i="4"/>
  <c r="AK109" i="4"/>
  <c r="AL109" i="4"/>
  <c r="AU109" i="4"/>
  <c r="AX109" i="4"/>
  <c r="BG109" i="4"/>
  <c r="BH109" i="4"/>
  <c r="BQ109" i="4"/>
  <c r="BR109" i="4"/>
  <c r="F110" i="4"/>
  <c r="I110" i="4"/>
  <c r="R110" i="4"/>
  <c r="S110" i="4"/>
  <c r="AB110" i="4"/>
  <c r="AC110" i="4"/>
  <c r="AL110" i="4"/>
  <c r="AO110" i="4"/>
  <c r="AX110" i="4"/>
  <c r="AY110" i="4"/>
  <c r="BH110" i="4"/>
  <c r="BI110" i="4"/>
  <c r="BR110" i="4"/>
  <c r="BU110" i="4"/>
  <c r="J111" i="4"/>
  <c r="K111" i="4"/>
  <c r="W111" i="4"/>
  <c r="Y111" i="4"/>
  <c r="AK111" i="4"/>
  <c r="AO111" i="4"/>
  <c r="BA111" i="4"/>
  <c r="BB111" i="4"/>
  <c r="BN111" i="4"/>
  <c r="BO111" i="4"/>
  <c r="F112" i="4"/>
  <c r="J112" i="4"/>
  <c r="V112" i="4"/>
  <c r="X112" i="4"/>
  <c r="AJ112" i="4"/>
  <c r="AK112" i="4"/>
  <c r="AW112" i="4"/>
  <c r="BA112" i="4"/>
  <c r="BM112" i="4"/>
  <c r="BN112" i="4"/>
  <c r="BZ112" i="4"/>
  <c r="G113" i="4"/>
  <c r="S113" i="4"/>
  <c r="W113" i="4"/>
  <c r="AI113" i="4"/>
  <c r="AJ113" i="4"/>
  <c r="AM113" i="4"/>
  <c r="AN113" i="4"/>
  <c r="AV113" i="4"/>
  <c r="AW113" i="4"/>
  <c r="BC113" i="4"/>
  <c r="BD113" i="4"/>
  <c r="BI113" i="4"/>
  <c r="BM113" i="4"/>
  <c r="BP113" i="4"/>
  <c r="BQ113" i="4"/>
  <c r="BY113" i="4"/>
  <c r="F114" i="4"/>
  <c r="H114" i="4"/>
  <c r="J114" i="4"/>
  <c r="R114" i="4"/>
  <c r="S114" i="4"/>
  <c r="X114" i="4"/>
  <c r="Z114" i="4"/>
  <c r="AE114" i="4"/>
  <c r="AI114" i="4"/>
  <c r="AL114" i="4"/>
  <c r="AM114" i="4"/>
  <c r="AU114" i="4"/>
  <c r="AV114" i="4"/>
  <c r="AY114" i="4"/>
  <c r="AZ114" i="4"/>
  <c r="BG114" i="4"/>
  <c r="BH114" i="4"/>
  <c r="BK114" i="4"/>
  <c r="BN114" i="4"/>
  <c r="BS114" i="4"/>
  <c r="BT114" i="4"/>
  <c r="BX114" i="4"/>
  <c r="BZ114" i="4"/>
  <c r="J115" i="4"/>
  <c r="K115" i="4"/>
  <c r="O115" i="4"/>
  <c r="Q115" i="4"/>
  <c r="V115" i="4"/>
  <c r="Y115" i="4"/>
  <c r="AA115" i="4"/>
  <c r="AC115" i="4"/>
  <c r="AI115" i="4"/>
  <c r="AK115" i="4"/>
  <c r="AM115" i="4"/>
  <c r="AO115" i="4"/>
  <c r="AU115" i="4"/>
  <c r="AW115" i="4"/>
  <c r="AY115" i="4"/>
  <c r="BA115" i="4"/>
  <c r="BE115" i="4"/>
  <c r="BF115" i="4"/>
  <c r="BH115" i="4"/>
  <c r="BI115" i="4"/>
  <c r="BM115" i="4"/>
  <c r="BN115" i="4"/>
  <c r="BP115" i="4"/>
  <c r="BQ115" i="4"/>
  <c r="BU115" i="4"/>
  <c r="BV115" i="4"/>
  <c r="BX115" i="4"/>
  <c r="BY115" i="4"/>
  <c r="H116" i="4"/>
  <c r="I116" i="4"/>
  <c r="K116" i="4"/>
  <c r="L116" i="4"/>
  <c r="P116" i="4"/>
  <c r="Q116" i="4"/>
  <c r="S116" i="4"/>
  <c r="T116" i="4"/>
  <c r="X116" i="4"/>
  <c r="Y116" i="4"/>
  <c r="AA116" i="4"/>
  <c r="AB116" i="4"/>
  <c r="AF116" i="4"/>
  <c r="AG116" i="4"/>
  <c r="AI116" i="4"/>
  <c r="AJ116" i="4"/>
  <c r="AN116" i="4"/>
  <c r="AO116" i="4"/>
  <c r="AQ116" i="4"/>
  <c r="AR116" i="4"/>
  <c r="AV116" i="4"/>
  <c r="AW116" i="4"/>
  <c r="AY116" i="4"/>
  <c r="AZ116" i="4"/>
  <c r="BD116" i="4"/>
  <c r="BE116" i="4"/>
  <c r="BG116" i="4"/>
  <c r="BH116" i="4"/>
  <c r="BL116" i="4"/>
  <c r="BM116" i="4"/>
  <c r="BO116" i="4"/>
  <c r="BP116" i="4"/>
  <c r="BT116" i="4"/>
  <c r="BU116" i="4"/>
  <c r="BW116" i="4"/>
  <c r="BX116" i="4"/>
  <c r="G117" i="4"/>
  <c r="H117" i="4"/>
  <c r="J117" i="4"/>
  <c r="K117" i="4"/>
  <c r="O117" i="4"/>
  <c r="P117" i="4"/>
  <c r="R117" i="4"/>
  <c r="S117" i="4"/>
  <c r="W117" i="4"/>
  <c r="X117" i="4"/>
  <c r="Z117" i="4"/>
  <c r="AA117" i="4"/>
  <c r="AE117" i="4"/>
  <c r="AF117" i="4"/>
  <c r="AH117" i="4"/>
  <c r="AI117" i="4"/>
  <c r="AM117" i="4"/>
  <c r="AN117" i="4"/>
  <c r="AP117" i="4"/>
  <c r="AQ117" i="4"/>
  <c r="AU117" i="4"/>
  <c r="AV117" i="4"/>
  <c r="AX117" i="4"/>
  <c r="AY117" i="4"/>
  <c r="BC117" i="4"/>
  <c r="BD117" i="4"/>
  <c r="BF117" i="4"/>
  <c r="BG117" i="4"/>
  <c r="BK117" i="4"/>
  <c r="BL117" i="4"/>
  <c r="BN117" i="4"/>
  <c r="BO117" i="4"/>
  <c r="BP117" i="4"/>
  <c r="BS117" i="4"/>
  <c r="BT117" i="4"/>
  <c r="BU117" i="4"/>
  <c r="BV117" i="4"/>
  <c r="BW117" i="4"/>
  <c r="BX117" i="4"/>
  <c r="BY117" i="4"/>
  <c r="BZ117" i="4"/>
  <c r="F118" i="4"/>
  <c r="G118" i="4"/>
  <c r="H118" i="4"/>
  <c r="I118" i="4"/>
  <c r="J118" i="4"/>
  <c r="K118" i="4"/>
  <c r="L118" i="4"/>
  <c r="M118" i="4"/>
  <c r="N118" i="4"/>
  <c r="O118" i="4"/>
  <c r="P118" i="4"/>
  <c r="Q118" i="4"/>
  <c r="R118" i="4"/>
  <c r="S118" i="4"/>
  <c r="T118" i="4"/>
  <c r="U118" i="4"/>
  <c r="V118" i="4"/>
  <c r="W118" i="4"/>
  <c r="X118" i="4"/>
  <c r="Y118" i="4"/>
  <c r="Z118" i="4"/>
  <c r="AA118" i="4"/>
  <c r="AB118" i="4"/>
  <c r="AC118" i="4"/>
  <c r="AD118" i="4"/>
  <c r="AE118" i="4"/>
  <c r="AF118" i="4"/>
  <c r="AG118" i="4"/>
  <c r="AH118" i="4"/>
  <c r="AI118" i="4"/>
  <c r="AJ118" i="4"/>
  <c r="AK118" i="4"/>
  <c r="AL118" i="4"/>
  <c r="AM118" i="4"/>
  <c r="AN118" i="4"/>
  <c r="AO118" i="4"/>
  <c r="AP118" i="4"/>
  <c r="AQ118" i="4"/>
  <c r="AR118" i="4"/>
  <c r="AS118" i="4"/>
  <c r="AT118" i="4"/>
  <c r="AU118" i="4"/>
  <c r="AV118" i="4"/>
  <c r="AW118" i="4"/>
  <c r="AX118" i="4"/>
  <c r="AY118" i="4"/>
  <c r="AZ118" i="4"/>
  <c r="BA118" i="4"/>
  <c r="BB118" i="4"/>
  <c r="BC118" i="4"/>
  <c r="BD118" i="4"/>
  <c r="BE118" i="4"/>
  <c r="BF118" i="4"/>
  <c r="BG118" i="4"/>
  <c r="BH118" i="4"/>
  <c r="BI118" i="4"/>
  <c r="BJ118" i="4"/>
  <c r="BK118" i="4"/>
  <c r="BL118" i="4"/>
  <c r="BM118" i="4"/>
  <c r="BN118" i="4"/>
  <c r="BO118" i="4"/>
  <c r="BP118" i="4"/>
  <c r="BQ118" i="4"/>
  <c r="BR118" i="4"/>
  <c r="BS118" i="4"/>
  <c r="BT118" i="4"/>
  <c r="BU118" i="4"/>
  <c r="BV118" i="4"/>
  <c r="BW118" i="4"/>
  <c r="BX118" i="4"/>
  <c r="BY118" i="4"/>
  <c r="BZ118" i="4"/>
  <c r="F119" i="4"/>
  <c r="G119" i="4"/>
  <c r="H119" i="4"/>
  <c r="I119" i="4"/>
  <c r="J119" i="4"/>
  <c r="K119" i="4"/>
  <c r="L119" i="4"/>
  <c r="M119" i="4"/>
  <c r="N119" i="4"/>
  <c r="O119" i="4"/>
  <c r="P119" i="4"/>
  <c r="Q119" i="4"/>
  <c r="R119" i="4"/>
  <c r="S119" i="4"/>
  <c r="T119" i="4"/>
  <c r="U119" i="4"/>
  <c r="V119" i="4"/>
  <c r="W119" i="4"/>
  <c r="X119" i="4"/>
  <c r="Y119" i="4"/>
  <c r="Z119" i="4"/>
  <c r="AA119" i="4"/>
  <c r="AB119" i="4"/>
  <c r="AC119" i="4"/>
  <c r="AD119" i="4"/>
  <c r="AE119" i="4"/>
  <c r="AF119" i="4"/>
  <c r="AG119" i="4"/>
  <c r="AH119" i="4"/>
  <c r="AI119" i="4"/>
  <c r="AJ119" i="4"/>
  <c r="AK119" i="4"/>
  <c r="AL119" i="4"/>
  <c r="AM119" i="4"/>
  <c r="AN119" i="4"/>
  <c r="AO119" i="4"/>
  <c r="AP119" i="4"/>
  <c r="AQ119" i="4"/>
  <c r="AR119" i="4"/>
  <c r="AS119" i="4"/>
  <c r="AT119" i="4"/>
  <c r="AU119" i="4"/>
  <c r="AV119" i="4"/>
  <c r="AW119" i="4"/>
  <c r="AX119" i="4"/>
  <c r="AY119" i="4"/>
  <c r="AZ119" i="4"/>
  <c r="BA119" i="4"/>
  <c r="BB119" i="4"/>
  <c r="BC119" i="4"/>
  <c r="BD119" i="4"/>
  <c r="BE119" i="4"/>
  <c r="BF119" i="4"/>
  <c r="BG119" i="4"/>
  <c r="BH119" i="4"/>
  <c r="BI119" i="4"/>
  <c r="BJ119" i="4"/>
  <c r="BK119" i="4"/>
  <c r="BL119" i="4"/>
  <c r="BM119" i="4"/>
  <c r="BN119" i="4"/>
  <c r="BO119" i="4"/>
  <c r="BP119" i="4"/>
  <c r="BQ119" i="4"/>
  <c r="BR119" i="4"/>
  <c r="BS119" i="4"/>
  <c r="BT119" i="4"/>
  <c r="BU119" i="4"/>
  <c r="BV119" i="4"/>
  <c r="BW119" i="4"/>
  <c r="BX119" i="4"/>
  <c r="BY119" i="4"/>
  <c r="BZ119" i="4"/>
  <c r="F120" i="4"/>
  <c r="G120" i="4"/>
  <c r="H120" i="4"/>
  <c r="I120" i="4"/>
  <c r="J120" i="4"/>
  <c r="K120" i="4"/>
  <c r="L120" i="4"/>
  <c r="M120" i="4"/>
  <c r="N120" i="4"/>
  <c r="O120" i="4"/>
  <c r="P120" i="4"/>
  <c r="Q120" i="4"/>
  <c r="R120" i="4"/>
  <c r="S120" i="4"/>
  <c r="T120" i="4"/>
  <c r="U120" i="4"/>
  <c r="V120" i="4"/>
  <c r="W120" i="4"/>
  <c r="X120" i="4"/>
  <c r="Y120" i="4"/>
  <c r="Z120" i="4"/>
  <c r="AA120" i="4"/>
  <c r="AB120" i="4"/>
  <c r="AC120" i="4"/>
  <c r="AD120" i="4"/>
  <c r="AE120" i="4"/>
  <c r="AF120" i="4"/>
  <c r="AG120" i="4"/>
  <c r="AH120" i="4"/>
  <c r="AI120" i="4"/>
  <c r="AJ120" i="4"/>
  <c r="AK120" i="4"/>
  <c r="AL120" i="4"/>
  <c r="AM120" i="4"/>
  <c r="AN120" i="4"/>
  <c r="AO120" i="4"/>
  <c r="AP120" i="4"/>
  <c r="AQ120" i="4"/>
  <c r="AR120" i="4"/>
  <c r="AS120" i="4"/>
  <c r="AT120" i="4"/>
  <c r="AU120" i="4"/>
  <c r="AV120" i="4"/>
  <c r="AW120" i="4"/>
  <c r="AX120" i="4"/>
  <c r="AY120" i="4"/>
  <c r="AZ120" i="4"/>
  <c r="BA120" i="4"/>
  <c r="BB120" i="4"/>
  <c r="BC120" i="4"/>
  <c r="BD120" i="4"/>
  <c r="BE120" i="4"/>
  <c r="BF120" i="4"/>
  <c r="BG120" i="4"/>
  <c r="BH120" i="4"/>
  <c r="BI120" i="4"/>
  <c r="BJ120" i="4"/>
  <c r="BK120" i="4"/>
  <c r="BL120" i="4"/>
  <c r="BM120" i="4"/>
  <c r="BN120" i="4"/>
  <c r="BO120" i="4"/>
  <c r="BP120" i="4"/>
  <c r="BQ120" i="4"/>
  <c r="BR120" i="4"/>
  <c r="BS120" i="4"/>
  <c r="BT120" i="4"/>
  <c r="BU120" i="4"/>
  <c r="BV120" i="4"/>
  <c r="BW120" i="4"/>
  <c r="BX120" i="4"/>
  <c r="BY120" i="4"/>
  <c r="BZ120" i="4"/>
  <c r="F121" i="4"/>
  <c r="G121" i="4"/>
  <c r="H121" i="4"/>
  <c r="I121" i="4"/>
  <c r="J121" i="4"/>
  <c r="K121" i="4"/>
  <c r="L121" i="4"/>
  <c r="M121" i="4"/>
  <c r="N121" i="4"/>
  <c r="O121" i="4"/>
  <c r="P121" i="4"/>
  <c r="Q121" i="4"/>
  <c r="R121" i="4"/>
  <c r="S121" i="4"/>
  <c r="T121" i="4"/>
  <c r="U121" i="4"/>
  <c r="V121" i="4"/>
  <c r="W121" i="4"/>
  <c r="X121" i="4"/>
  <c r="Y121" i="4"/>
  <c r="Z121" i="4"/>
  <c r="AA121" i="4"/>
  <c r="AB121" i="4"/>
  <c r="AC121" i="4"/>
  <c r="AD121" i="4"/>
  <c r="AE121" i="4"/>
  <c r="AF121" i="4"/>
  <c r="AG121" i="4"/>
  <c r="AH121" i="4"/>
  <c r="AI121" i="4"/>
  <c r="AJ121" i="4"/>
  <c r="AK121" i="4"/>
  <c r="AL121" i="4"/>
  <c r="AM121" i="4"/>
  <c r="AN121" i="4"/>
  <c r="AO121" i="4"/>
  <c r="AP121" i="4"/>
  <c r="AQ121" i="4"/>
  <c r="AR121" i="4"/>
  <c r="AS121" i="4"/>
  <c r="AT121" i="4"/>
  <c r="AU121" i="4"/>
  <c r="AV121" i="4"/>
  <c r="AW121" i="4"/>
  <c r="AX121" i="4"/>
  <c r="AY121" i="4"/>
  <c r="AZ121" i="4"/>
  <c r="BA121" i="4"/>
  <c r="BB121" i="4"/>
  <c r="BC121" i="4"/>
  <c r="BD121" i="4"/>
  <c r="BE121" i="4"/>
  <c r="BF121" i="4"/>
  <c r="BG121" i="4"/>
  <c r="BH121" i="4"/>
  <c r="BI121" i="4"/>
  <c r="BJ121" i="4"/>
  <c r="BK121" i="4"/>
  <c r="BL121" i="4"/>
  <c r="BM121" i="4"/>
  <c r="BN121" i="4"/>
  <c r="BO121" i="4"/>
  <c r="BP121" i="4"/>
  <c r="BQ121" i="4"/>
  <c r="BR121" i="4"/>
  <c r="BS121" i="4"/>
  <c r="BT121" i="4"/>
  <c r="BU121" i="4"/>
  <c r="BV121" i="4"/>
  <c r="BW121" i="4"/>
  <c r="BX121" i="4"/>
  <c r="BY121" i="4"/>
  <c r="BZ121" i="4"/>
  <c r="F122" i="4"/>
  <c r="G122" i="4"/>
  <c r="H122" i="4"/>
  <c r="I122" i="4"/>
  <c r="J122" i="4"/>
  <c r="K122" i="4"/>
  <c r="L122" i="4"/>
  <c r="M122" i="4"/>
  <c r="N122" i="4"/>
  <c r="O122" i="4"/>
  <c r="P122" i="4"/>
  <c r="Q122" i="4"/>
  <c r="R122" i="4"/>
  <c r="S122" i="4"/>
  <c r="T122" i="4"/>
  <c r="U122" i="4"/>
  <c r="V122" i="4"/>
  <c r="W122" i="4"/>
  <c r="X122" i="4"/>
  <c r="Y122" i="4"/>
  <c r="Z122" i="4"/>
  <c r="AA122" i="4"/>
  <c r="AB122" i="4"/>
  <c r="AC122" i="4"/>
  <c r="AD122" i="4"/>
  <c r="AE122" i="4"/>
  <c r="AF122" i="4"/>
  <c r="AG122" i="4"/>
  <c r="AH122" i="4"/>
  <c r="AI122" i="4"/>
  <c r="AJ122" i="4"/>
  <c r="AK122" i="4"/>
  <c r="AL122" i="4"/>
  <c r="AM122" i="4"/>
  <c r="AN122" i="4"/>
  <c r="AO122" i="4"/>
  <c r="AP122" i="4"/>
  <c r="AQ122" i="4"/>
  <c r="AR122" i="4"/>
  <c r="AS122" i="4"/>
  <c r="AT122" i="4"/>
  <c r="AU122" i="4"/>
  <c r="AV122" i="4"/>
  <c r="AW122" i="4"/>
  <c r="AX122" i="4"/>
  <c r="AY122" i="4"/>
  <c r="AZ122" i="4"/>
  <c r="BA122" i="4"/>
  <c r="BB122" i="4"/>
  <c r="BC122" i="4"/>
  <c r="BD122" i="4"/>
  <c r="BE122" i="4"/>
  <c r="BF122" i="4"/>
  <c r="BG122" i="4"/>
  <c r="BH122" i="4"/>
  <c r="BI122" i="4"/>
  <c r="BJ122" i="4"/>
  <c r="BK122" i="4"/>
  <c r="BL122" i="4"/>
  <c r="BM122" i="4"/>
  <c r="BN122" i="4"/>
  <c r="BO122" i="4"/>
  <c r="BP122" i="4"/>
  <c r="BQ122" i="4"/>
  <c r="BR122" i="4"/>
  <c r="BS122" i="4"/>
  <c r="BT122" i="4"/>
  <c r="BU122" i="4"/>
  <c r="BV122" i="4"/>
  <c r="BW122" i="4"/>
  <c r="BX122" i="4"/>
  <c r="BY122" i="4"/>
  <c r="BZ122" i="4"/>
  <c r="F123" i="4"/>
  <c r="G123" i="4"/>
  <c r="H123" i="4"/>
  <c r="I123" i="4"/>
  <c r="J123" i="4"/>
  <c r="K123" i="4"/>
  <c r="L123" i="4"/>
  <c r="M123" i="4"/>
  <c r="N123" i="4"/>
  <c r="O123" i="4"/>
  <c r="P123" i="4"/>
  <c r="Q123" i="4"/>
  <c r="R123" i="4"/>
  <c r="S123" i="4"/>
  <c r="T123" i="4"/>
  <c r="U123" i="4"/>
  <c r="V123" i="4"/>
  <c r="W123" i="4"/>
  <c r="X123" i="4"/>
  <c r="Y123" i="4"/>
  <c r="Z123" i="4"/>
  <c r="AA123" i="4"/>
  <c r="AB123" i="4"/>
  <c r="AC123" i="4"/>
  <c r="AD123" i="4"/>
  <c r="AE123" i="4"/>
  <c r="AF123" i="4"/>
  <c r="AG123" i="4"/>
  <c r="AH123" i="4"/>
  <c r="AI123" i="4"/>
  <c r="AJ123" i="4"/>
  <c r="AK123" i="4"/>
  <c r="AL123" i="4"/>
  <c r="AM123" i="4"/>
  <c r="AN123" i="4"/>
  <c r="AO123" i="4"/>
  <c r="AP123" i="4"/>
  <c r="AQ123" i="4"/>
  <c r="AR123" i="4"/>
  <c r="AS123" i="4"/>
  <c r="AT123" i="4"/>
  <c r="AU123" i="4"/>
  <c r="AV123" i="4"/>
  <c r="AW123" i="4"/>
  <c r="AX123" i="4"/>
  <c r="AY123" i="4"/>
  <c r="AZ123" i="4"/>
  <c r="BA123" i="4"/>
  <c r="BB123" i="4"/>
  <c r="BC123" i="4"/>
  <c r="BD123" i="4"/>
  <c r="BE123" i="4"/>
  <c r="BF123" i="4"/>
  <c r="BG123" i="4"/>
  <c r="BH123" i="4"/>
  <c r="BI123" i="4"/>
  <c r="BJ123" i="4"/>
  <c r="BK123" i="4"/>
  <c r="BL123" i="4"/>
  <c r="BM123" i="4"/>
  <c r="BN123" i="4"/>
  <c r="BO123" i="4"/>
  <c r="BP123" i="4"/>
  <c r="BQ123" i="4"/>
  <c r="BR123" i="4"/>
  <c r="BS123" i="4"/>
  <c r="BT123" i="4"/>
  <c r="BU123" i="4"/>
  <c r="BV123" i="4"/>
  <c r="BW123" i="4"/>
  <c r="BX123" i="4"/>
  <c r="BY123" i="4"/>
  <c r="BZ123" i="4"/>
  <c r="F124" i="4"/>
  <c r="G124" i="4"/>
  <c r="H124" i="4"/>
  <c r="I124" i="4"/>
  <c r="J124" i="4"/>
  <c r="K124" i="4"/>
  <c r="L124" i="4"/>
  <c r="M124" i="4"/>
  <c r="N124" i="4"/>
  <c r="O124" i="4"/>
  <c r="P124" i="4"/>
  <c r="Q124" i="4"/>
  <c r="R124" i="4"/>
  <c r="S124" i="4"/>
  <c r="T124" i="4"/>
  <c r="U124" i="4"/>
  <c r="V124" i="4"/>
  <c r="W124" i="4"/>
  <c r="X124" i="4"/>
  <c r="Y124" i="4"/>
  <c r="Z124" i="4"/>
  <c r="AA124" i="4"/>
  <c r="AB124" i="4"/>
  <c r="AC124" i="4"/>
  <c r="AD124" i="4"/>
  <c r="AE124" i="4"/>
  <c r="AF124" i="4"/>
  <c r="AG124" i="4"/>
  <c r="AH124" i="4"/>
  <c r="AI124" i="4"/>
  <c r="AJ124" i="4"/>
  <c r="AK124" i="4"/>
  <c r="AL124" i="4"/>
  <c r="AM124" i="4"/>
  <c r="AN124" i="4"/>
  <c r="AO124" i="4"/>
  <c r="AP124" i="4"/>
  <c r="AQ124" i="4"/>
  <c r="AR124" i="4"/>
  <c r="AS124" i="4"/>
  <c r="AT124" i="4"/>
  <c r="AU124" i="4"/>
  <c r="AV124" i="4"/>
  <c r="AW124" i="4"/>
  <c r="AX124" i="4"/>
  <c r="AY124" i="4"/>
  <c r="AZ124" i="4"/>
  <c r="BA124" i="4"/>
  <c r="BB124" i="4"/>
  <c r="BC124" i="4"/>
  <c r="BD124" i="4"/>
  <c r="BE124" i="4"/>
  <c r="BF124" i="4"/>
  <c r="BG124" i="4"/>
  <c r="BH124" i="4"/>
  <c r="BI124" i="4"/>
  <c r="BJ124" i="4"/>
  <c r="BK124" i="4"/>
  <c r="BL124" i="4"/>
  <c r="BM124" i="4"/>
  <c r="BN124" i="4"/>
  <c r="BO124" i="4"/>
  <c r="BP124" i="4"/>
  <c r="BQ124" i="4"/>
  <c r="BR124" i="4"/>
  <c r="BS124" i="4"/>
  <c r="BT124" i="4"/>
  <c r="BU124" i="4"/>
  <c r="BV124" i="4"/>
  <c r="BW124" i="4"/>
  <c r="BX124" i="4"/>
  <c r="BY124" i="4"/>
  <c r="BZ124" i="4"/>
  <c r="F125" i="4"/>
  <c r="G125" i="4"/>
  <c r="H125" i="4"/>
  <c r="I125" i="4"/>
  <c r="J125" i="4"/>
  <c r="K125" i="4"/>
  <c r="L125" i="4"/>
  <c r="M125" i="4"/>
  <c r="N125" i="4"/>
  <c r="O125" i="4"/>
  <c r="P125" i="4"/>
  <c r="Q125" i="4"/>
  <c r="R125" i="4"/>
  <c r="S125" i="4"/>
  <c r="T125" i="4"/>
  <c r="U125" i="4"/>
  <c r="V125" i="4"/>
  <c r="W125" i="4"/>
  <c r="X125" i="4"/>
  <c r="Y125" i="4"/>
  <c r="Z125" i="4"/>
  <c r="AA125" i="4"/>
  <c r="AB125" i="4"/>
  <c r="AC125" i="4"/>
  <c r="AD125" i="4"/>
  <c r="AE125" i="4"/>
  <c r="AF125" i="4"/>
  <c r="AG125" i="4"/>
  <c r="AH125" i="4"/>
  <c r="AI125" i="4"/>
  <c r="AJ125" i="4"/>
  <c r="AK125" i="4"/>
  <c r="AL125" i="4"/>
  <c r="AM125" i="4"/>
  <c r="AN125" i="4"/>
  <c r="AO125" i="4"/>
  <c r="AP125" i="4"/>
  <c r="AQ125" i="4"/>
  <c r="AR125" i="4"/>
  <c r="AS125" i="4"/>
  <c r="AT125" i="4"/>
  <c r="AU125" i="4"/>
  <c r="AV125" i="4"/>
  <c r="AW125" i="4"/>
  <c r="AX125" i="4"/>
  <c r="AY125" i="4"/>
  <c r="AZ125" i="4"/>
  <c r="BA125" i="4"/>
  <c r="BB125" i="4"/>
  <c r="BC125" i="4"/>
  <c r="BD125" i="4"/>
  <c r="BE125" i="4"/>
  <c r="BF125" i="4"/>
  <c r="BG125" i="4"/>
  <c r="BH125" i="4"/>
  <c r="BI125" i="4"/>
  <c r="BJ125" i="4"/>
  <c r="BK125" i="4"/>
  <c r="BL125" i="4"/>
  <c r="BM125" i="4"/>
  <c r="BN125" i="4"/>
  <c r="BO125" i="4"/>
  <c r="BP125" i="4"/>
  <c r="BQ125" i="4"/>
  <c r="BR125" i="4"/>
  <c r="BS125" i="4"/>
  <c r="BT125" i="4"/>
  <c r="BU125" i="4"/>
  <c r="BV125" i="4"/>
  <c r="BW125" i="4"/>
  <c r="BX125" i="4"/>
  <c r="BY125" i="4"/>
  <c r="BZ125" i="4"/>
  <c r="F126" i="4"/>
  <c r="G126" i="4"/>
  <c r="H126" i="4"/>
  <c r="I126" i="4"/>
  <c r="J126" i="4"/>
  <c r="K126" i="4"/>
  <c r="L126" i="4"/>
  <c r="M126" i="4"/>
  <c r="N126" i="4"/>
  <c r="O126" i="4"/>
  <c r="P126" i="4"/>
  <c r="Q126" i="4"/>
  <c r="R126" i="4"/>
  <c r="S126" i="4"/>
  <c r="T126" i="4"/>
  <c r="U126" i="4"/>
  <c r="V126" i="4"/>
  <c r="W126" i="4"/>
  <c r="X126" i="4"/>
  <c r="Y126" i="4"/>
  <c r="Z126" i="4"/>
  <c r="AA126" i="4"/>
  <c r="AB126" i="4"/>
  <c r="AC126" i="4"/>
  <c r="AD126" i="4"/>
  <c r="AE126" i="4"/>
  <c r="AF126" i="4"/>
  <c r="AG126" i="4"/>
  <c r="AH126" i="4"/>
  <c r="AI126" i="4"/>
  <c r="AJ126" i="4"/>
  <c r="AK126" i="4"/>
  <c r="AL126" i="4"/>
  <c r="AM126" i="4"/>
  <c r="AN126" i="4"/>
  <c r="AO126" i="4"/>
  <c r="AP126" i="4"/>
  <c r="AQ126" i="4"/>
  <c r="AR126" i="4"/>
  <c r="AS126" i="4"/>
  <c r="AT126" i="4"/>
  <c r="AU126" i="4"/>
  <c r="AV126" i="4"/>
  <c r="AW126" i="4"/>
  <c r="AX126" i="4"/>
  <c r="AY126" i="4"/>
  <c r="AZ126" i="4"/>
  <c r="BA126" i="4"/>
  <c r="BB126" i="4"/>
  <c r="BC126" i="4"/>
  <c r="BD126" i="4"/>
  <c r="BE126" i="4"/>
  <c r="BF126" i="4"/>
  <c r="BG126" i="4"/>
  <c r="BH126" i="4"/>
  <c r="BI126" i="4"/>
  <c r="BJ126" i="4"/>
  <c r="BK126" i="4"/>
  <c r="BL126" i="4"/>
  <c r="BM126" i="4"/>
  <c r="BN126" i="4"/>
  <c r="BO126" i="4"/>
  <c r="BP126" i="4"/>
  <c r="BQ126" i="4"/>
  <c r="BR126" i="4"/>
  <c r="BS126" i="4"/>
  <c r="BT126" i="4"/>
  <c r="BU126" i="4"/>
  <c r="BV126" i="4"/>
  <c r="BW126" i="4"/>
  <c r="BX126" i="4"/>
  <c r="BY126" i="4"/>
  <c r="BZ126" i="4"/>
  <c r="F127" i="4"/>
  <c r="G127" i="4"/>
  <c r="H127" i="4"/>
  <c r="I127" i="4"/>
  <c r="J127" i="4"/>
  <c r="K127" i="4"/>
  <c r="L127" i="4"/>
  <c r="M127" i="4"/>
  <c r="N127" i="4"/>
  <c r="O127" i="4"/>
  <c r="P127" i="4"/>
  <c r="Q127" i="4"/>
  <c r="R127" i="4"/>
  <c r="S127" i="4"/>
  <c r="T127" i="4"/>
  <c r="U127" i="4"/>
  <c r="V127" i="4"/>
  <c r="W127" i="4"/>
  <c r="X127" i="4"/>
  <c r="Y127" i="4"/>
  <c r="Z127" i="4"/>
  <c r="AA127" i="4"/>
  <c r="AB127" i="4"/>
  <c r="AC127" i="4"/>
  <c r="AD127" i="4"/>
  <c r="AE127" i="4"/>
  <c r="AF127" i="4"/>
  <c r="AG127" i="4"/>
  <c r="AH127" i="4"/>
  <c r="AI127" i="4"/>
  <c r="AJ127" i="4"/>
  <c r="AK127" i="4"/>
  <c r="AL127" i="4"/>
  <c r="AM127" i="4"/>
  <c r="AN127" i="4"/>
  <c r="AO127" i="4"/>
  <c r="AP127" i="4"/>
  <c r="AQ127" i="4"/>
  <c r="AR127" i="4"/>
  <c r="AS127" i="4"/>
  <c r="AT127" i="4"/>
  <c r="AU127" i="4"/>
  <c r="AV127" i="4"/>
  <c r="AW127" i="4"/>
  <c r="AX127" i="4"/>
  <c r="AY127" i="4"/>
  <c r="AZ127" i="4"/>
  <c r="BA127" i="4"/>
  <c r="BB127" i="4"/>
  <c r="BC127" i="4"/>
  <c r="BD127" i="4"/>
  <c r="BE127" i="4"/>
  <c r="BF127" i="4"/>
  <c r="BG127" i="4"/>
  <c r="BH127" i="4"/>
  <c r="BI127" i="4"/>
  <c r="BJ127" i="4"/>
  <c r="BK127" i="4"/>
  <c r="BL127" i="4"/>
  <c r="BM127" i="4"/>
  <c r="BN127" i="4"/>
  <c r="BO127" i="4"/>
  <c r="BP127" i="4"/>
  <c r="BQ127" i="4"/>
  <c r="BR127" i="4"/>
  <c r="BS127" i="4"/>
  <c r="BT127" i="4"/>
  <c r="BU127" i="4"/>
  <c r="BV127" i="4"/>
  <c r="BW127" i="4"/>
  <c r="BX127" i="4"/>
  <c r="BY127" i="4"/>
  <c r="BZ127" i="4"/>
  <c r="F128" i="4"/>
  <c r="G128" i="4"/>
  <c r="H128" i="4"/>
  <c r="I128" i="4"/>
  <c r="J128" i="4"/>
  <c r="K128" i="4"/>
  <c r="L128" i="4"/>
  <c r="M128" i="4"/>
  <c r="N128" i="4"/>
  <c r="O128" i="4"/>
  <c r="P128" i="4"/>
  <c r="Q128" i="4"/>
  <c r="R128" i="4"/>
  <c r="S128" i="4"/>
  <c r="T128" i="4"/>
  <c r="U128" i="4"/>
  <c r="V128" i="4"/>
  <c r="W128" i="4"/>
  <c r="X128" i="4"/>
  <c r="Y128" i="4"/>
  <c r="Z128" i="4"/>
  <c r="AA128" i="4"/>
  <c r="AB128" i="4"/>
  <c r="AC128" i="4"/>
  <c r="AD128" i="4"/>
  <c r="AE128" i="4"/>
  <c r="AF128" i="4"/>
  <c r="AG128" i="4"/>
  <c r="AH128" i="4"/>
  <c r="AI128" i="4"/>
  <c r="AJ128" i="4"/>
  <c r="AK128" i="4"/>
  <c r="AL128" i="4"/>
  <c r="AM128" i="4"/>
  <c r="AN128" i="4"/>
  <c r="AO128" i="4"/>
  <c r="AP128" i="4"/>
  <c r="AQ128" i="4"/>
  <c r="AR128" i="4"/>
  <c r="AS128" i="4"/>
  <c r="AT128" i="4"/>
  <c r="AU128" i="4"/>
  <c r="AV128" i="4"/>
  <c r="AW128" i="4"/>
  <c r="AX128" i="4"/>
  <c r="AY128" i="4"/>
  <c r="AZ128" i="4"/>
  <c r="BA128" i="4"/>
  <c r="BB128" i="4"/>
  <c r="BC128" i="4"/>
  <c r="BD128" i="4"/>
  <c r="BE128" i="4"/>
  <c r="BF128" i="4"/>
  <c r="BG128" i="4"/>
  <c r="BH128" i="4"/>
  <c r="BI128" i="4"/>
  <c r="BJ128" i="4"/>
  <c r="BK128" i="4"/>
  <c r="BL128" i="4"/>
  <c r="BM128" i="4"/>
  <c r="BN128" i="4"/>
  <c r="BO128" i="4"/>
  <c r="BP128" i="4"/>
  <c r="BQ128" i="4"/>
  <c r="BR128" i="4"/>
  <c r="BS128" i="4"/>
  <c r="BT128" i="4"/>
  <c r="BU128" i="4"/>
  <c r="BV128" i="4"/>
  <c r="BW128" i="4"/>
  <c r="BX128" i="4"/>
  <c r="BY128" i="4"/>
  <c r="BZ128" i="4"/>
  <c r="F129" i="4"/>
  <c r="G129" i="4"/>
  <c r="H129" i="4"/>
  <c r="I129" i="4"/>
  <c r="J129" i="4"/>
  <c r="K129" i="4"/>
  <c r="L129" i="4"/>
  <c r="M129" i="4"/>
  <c r="N129" i="4"/>
  <c r="O129" i="4"/>
  <c r="P129" i="4"/>
  <c r="Q129" i="4"/>
  <c r="R129" i="4"/>
  <c r="S129" i="4"/>
  <c r="T129" i="4"/>
  <c r="U129" i="4"/>
  <c r="V129" i="4"/>
  <c r="W129" i="4"/>
  <c r="X129" i="4"/>
  <c r="Y129" i="4"/>
  <c r="Z129" i="4"/>
  <c r="AA129" i="4"/>
  <c r="AB129" i="4"/>
  <c r="AC129" i="4"/>
  <c r="AD129" i="4"/>
  <c r="AE129" i="4"/>
  <c r="AF129" i="4"/>
  <c r="AG129" i="4"/>
  <c r="AH129" i="4"/>
  <c r="AI129" i="4"/>
  <c r="AJ129" i="4"/>
  <c r="AK129" i="4"/>
  <c r="AL129" i="4"/>
  <c r="AM129" i="4"/>
  <c r="AN129" i="4"/>
  <c r="AO129" i="4"/>
  <c r="AP129" i="4"/>
  <c r="AQ129" i="4"/>
  <c r="AR129" i="4"/>
  <c r="AS129" i="4"/>
  <c r="AT129" i="4"/>
  <c r="AU129" i="4"/>
  <c r="AV129" i="4"/>
  <c r="AW129" i="4"/>
  <c r="AX129" i="4"/>
  <c r="AY129" i="4"/>
  <c r="AZ129" i="4"/>
  <c r="BA129" i="4"/>
  <c r="BB129" i="4"/>
  <c r="BC129" i="4"/>
  <c r="BD129" i="4"/>
  <c r="BE129" i="4"/>
  <c r="BF129" i="4"/>
  <c r="BG129" i="4"/>
  <c r="BH129" i="4"/>
  <c r="BI129" i="4"/>
  <c r="BJ129" i="4"/>
  <c r="BK129" i="4"/>
  <c r="BL129" i="4"/>
  <c r="BM129" i="4"/>
  <c r="BN129" i="4"/>
  <c r="BO129" i="4"/>
  <c r="BP129" i="4"/>
  <c r="BQ129" i="4"/>
  <c r="BR129" i="4"/>
  <c r="BS129" i="4"/>
  <c r="BT129" i="4"/>
  <c r="BU129" i="4"/>
  <c r="BV129" i="4"/>
  <c r="BW129" i="4"/>
  <c r="BX129" i="4"/>
  <c r="BY129" i="4"/>
  <c r="BZ129" i="4"/>
  <c r="F130" i="4"/>
  <c r="G130" i="4"/>
  <c r="H130" i="4"/>
  <c r="I130" i="4"/>
  <c r="J130" i="4"/>
  <c r="K130" i="4"/>
  <c r="L130" i="4"/>
  <c r="M130" i="4"/>
  <c r="N130" i="4"/>
  <c r="O130" i="4"/>
  <c r="P130" i="4"/>
  <c r="Q130" i="4"/>
  <c r="R130" i="4"/>
  <c r="S130" i="4"/>
  <c r="T130" i="4"/>
  <c r="U130" i="4"/>
  <c r="V130" i="4"/>
  <c r="W130" i="4"/>
  <c r="X130" i="4"/>
  <c r="Y130" i="4"/>
  <c r="Z130" i="4"/>
  <c r="AA130" i="4"/>
  <c r="AB130" i="4"/>
  <c r="AC130" i="4"/>
  <c r="AD130" i="4"/>
  <c r="AE130" i="4"/>
  <c r="AF130" i="4"/>
  <c r="AG130" i="4"/>
  <c r="AH130" i="4"/>
  <c r="AI130" i="4"/>
  <c r="AJ130" i="4"/>
  <c r="AK130" i="4"/>
  <c r="AL130" i="4"/>
  <c r="AM130" i="4"/>
  <c r="AN130" i="4"/>
  <c r="AO130" i="4"/>
  <c r="AP130" i="4"/>
  <c r="AQ130" i="4"/>
  <c r="AR130" i="4"/>
  <c r="AS130" i="4"/>
  <c r="AT130" i="4"/>
  <c r="AU130" i="4"/>
  <c r="AV130" i="4"/>
  <c r="AW130" i="4"/>
  <c r="AX130" i="4"/>
  <c r="AY130" i="4"/>
  <c r="AZ130" i="4"/>
  <c r="BA130" i="4"/>
  <c r="BB130" i="4"/>
  <c r="BC130" i="4"/>
  <c r="BD130" i="4"/>
  <c r="BE130" i="4"/>
  <c r="BF130" i="4"/>
  <c r="BG130" i="4"/>
  <c r="BH130" i="4"/>
  <c r="BI130" i="4"/>
  <c r="BJ130" i="4"/>
  <c r="BK130" i="4"/>
  <c r="BL130" i="4"/>
  <c r="BM130" i="4"/>
  <c r="BN130" i="4"/>
  <c r="BO130" i="4"/>
  <c r="BP130" i="4"/>
  <c r="BQ130" i="4"/>
  <c r="BR130" i="4"/>
  <c r="BS130" i="4"/>
  <c r="BT130" i="4"/>
  <c r="BU130" i="4"/>
  <c r="BV130" i="4"/>
  <c r="BW130" i="4"/>
  <c r="BX130" i="4"/>
  <c r="BY130" i="4"/>
  <c r="BZ130" i="4"/>
  <c r="F131" i="4"/>
  <c r="G131" i="4"/>
  <c r="H131" i="4"/>
  <c r="I131" i="4"/>
  <c r="J131" i="4"/>
  <c r="K131" i="4"/>
  <c r="L131" i="4"/>
  <c r="M131" i="4"/>
  <c r="N131" i="4"/>
  <c r="O131" i="4"/>
  <c r="P131" i="4"/>
  <c r="Q131" i="4"/>
  <c r="R131" i="4"/>
  <c r="S131" i="4"/>
  <c r="T131" i="4"/>
  <c r="U131" i="4"/>
  <c r="V131" i="4"/>
  <c r="W131" i="4"/>
  <c r="X131" i="4"/>
  <c r="Y131" i="4"/>
  <c r="Z131" i="4"/>
  <c r="AA131" i="4"/>
  <c r="AB131" i="4"/>
  <c r="AC131" i="4"/>
  <c r="AD131" i="4"/>
  <c r="AE131" i="4"/>
  <c r="AF131" i="4"/>
  <c r="AG131" i="4"/>
  <c r="AH131" i="4"/>
  <c r="AI131" i="4"/>
  <c r="AJ131" i="4"/>
  <c r="AK131" i="4"/>
  <c r="AL131" i="4"/>
  <c r="AM131" i="4"/>
  <c r="AN131" i="4"/>
  <c r="AO131" i="4"/>
  <c r="AP131" i="4"/>
  <c r="AQ131" i="4"/>
  <c r="AR131" i="4"/>
  <c r="AS131" i="4"/>
  <c r="AT131" i="4"/>
  <c r="AU131" i="4"/>
  <c r="AV131" i="4"/>
  <c r="AW131" i="4"/>
  <c r="AX131" i="4"/>
  <c r="AY131" i="4"/>
  <c r="AZ131" i="4"/>
  <c r="BA131" i="4"/>
  <c r="BB131" i="4"/>
  <c r="BC131" i="4"/>
  <c r="BD131" i="4"/>
  <c r="BE131" i="4"/>
  <c r="BF131" i="4"/>
  <c r="BG131" i="4"/>
  <c r="BH131" i="4"/>
  <c r="BI131" i="4"/>
  <c r="BJ131" i="4"/>
  <c r="BK131" i="4"/>
  <c r="BL131" i="4"/>
  <c r="BM131" i="4"/>
  <c r="BN131" i="4"/>
  <c r="BO131" i="4"/>
  <c r="BP131" i="4"/>
  <c r="BQ131" i="4"/>
  <c r="BR131" i="4"/>
  <c r="BS131" i="4"/>
  <c r="BT131" i="4"/>
  <c r="BU131" i="4"/>
  <c r="BV131" i="4"/>
  <c r="BW131" i="4"/>
  <c r="BX131" i="4"/>
  <c r="BY131" i="4"/>
  <c r="BZ131" i="4"/>
  <c r="F132" i="4"/>
  <c r="G132" i="4"/>
  <c r="H132" i="4"/>
  <c r="I132" i="4"/>
  <c r="J132" i="4"/>
  <c r="K132" i="4"/>
  <c r="L132" i="4"/>
  <c r="M132" i="4"/>
  <c r="N132" i="4"/>
  <c r="O132" i="4"/>
  <c r="P132" i="4"/>
  <c r="Q132" i="4"/>
  <c r="R132" i="4"/>
  <c r="S132" i="4"/>
  <c r="T132" i="4"/>
  <c r="U132" i="4"/>
  <c r="V132" i="4"/>
  <c r="W132" i="4"/>
  <c r="X132" i="4"/>
  <c r="Y132" i="4"/>
  <c r="Z132" i="4"/>
  <c r="AA132" i="4"/>
  <c r="AB132" i="4"/>
  <c r="AC132" i="4"/>
  <c r="AD132" i="4"/>
  <c r="AE132" i="4"/>
  <c r="AF132" i="4"/>
  <c r="AG132" i="4"/>
  <c r="AH132" i="4"/>
  <c r="AI132" i="4"/>
  <c r="AJ132" i="4"/>
  <c r="AK132" i="4"/>
  <c r="AL132" i="4"/>
  <c r="AM132" i="4"/>
  <c r="AN132" i="4"/>
  <c r="AO132" i="4"/>
  <c r="AP132" i="4"/>
  <c r="AQ132" i="4"/>
  <c r="AR132" i="4"/>
  <c r="AS132" i="4"/>
  <c r="AT132" i="4"/>
  <c r="AU132" i="4"/>
  <c r="AV132" i="4"/>
  <c r="AW132" i="4"/>
  <c r="AX132" i="4"/>
  <c r="AY132" i="4"/>
  <c r="AZ132" i="4"/>
  <c r="BA132" i="4"/>
  <c r="BB132" i="4"/>
  <c r="BC132" i="4"/>
  <c r="BD132" i="4"/>
  <c r="BE132" i="4"/>
  <c r="BF132" i="4"/>
  <c r="BG132" i="4"/>
  <c r="BH132" i="4"/>
  <c r="BI132" i="4"/>
  <c r="BJ132" i="4"/>
  <c r="BK132" i="4"/>
  <c r="BL132" i="4"/>
  <c r="BM132" i="4"/>
  <c r="BN132" i="4"/>
  <c r="BO132" i="4"/>
  <c r="BP132" i="4"/>
  <c r="BQ132" i="4"/>
  <c r="BR132" i="4"/>
  <c r="BS132" i="4"/>
  <c r="BT132" i="4"/>
  <c r="BU132" i="4"/>
  <c r="BV132" i="4"/>
  <c r="BW132" i="4"/>
  <c r="BX132" i="4"/>
  <c r="BY132" i="4"/>
  <c r="BZ132" i="4"/>
  <c r="F133" i="4"/>
  <c r="G133" i="4"/>
  <c r="H133" i="4"/>
  <c r="I133" i="4"/>
  <c r="J133" i="4"/>
  <c r="K133" i="4"/>
  <c r="L133" i="4"/>
  <c r="M133" i="4"/>
  <c r="N133" i="4"/>
  <c r="O133" i="4"/>
  <c r="P133" i="4"/>
  <c r="Q133" i="4"/>
  <c r="R133" i="4"/>
  <c r="S133" i="4"/>
  <c r="T133" i="4"/>
  <c r="U133" i="4"/>
  <c r="V133" i="4"/>
  <c r="W133" i="4"/>
  <c r="X133" i="4"/>
  <c r="Y133" i="4"/>
  <c r="Z133" i="4"/>
  <c r="AA133" i="4"/>
  <c r="AB133" i="4"/>
  <c r="AC133" i="4"/>
  <c r="AD133" i="4"/>
  <c r="AE133" i="4"/>
  <c r="AF133" i="4"/>
  <c r="AG133" i="4"/>
  <c r="AH133" i="4"/>
  <c r="AI133" i="4"/>
  <c r="AJ133" i="4"/>
  <c r="AK133" i="4"/>
  <c r="AL133" i="4"/>
  <c r="AM133" i="4"/>
  <c r="AN133" i="4"/>
  <c r="AO133" i="4"/>
  <c r="AP133" i="4"/>
  <c r="AQ133" i="4"/>
  <c r="AR133" i="4"/>
  <c r="AS133" i="4"/>
  <c r="AT133" i="4"/>
  <c r="AU133" i="4"/>
  <c r="AV133" i="4"/>
  <c r="AW133" i="4"/>
  <c r="AX133" i="4"/>
  <c r="AY133" i="4"/>
  <c r="AZ133" i="4"/>
  <c r="BA133" i="4"/>
  <c r="BB133" i="4"/>
  <c r="BC133" i="4"/>
  <c r="BD133" i="4"/>
  <c r="BE133" i="4"/>
  <c r="BF133" i="4"/>
  <c r="BG133" i="4"/>
  <c r="BH133" i="4"/>
  <c r="BI133" i="4"/>
  <c r="BJ133" i="4"/>
  <c r="BK133" i="4"/>
  <c r="BL133" i="4"/>
  <c r="BM133" i="4"/>
  <c r="BN133" i="4"/>
  <c r="BO133" i="4"/>
  <c r="BP133" i="4"/>
  <c r="BQ133" i="4"/>
  <c r="BR133" i="4"/>
  <c r="BS133" i="4"/>
  <c r="BT133" i="4"/>
  <c r="BU133" i="4"/>
  <c r="BV133" i="4"/>
  <c r="BW133" i="4"/>
  <c r="BX133" i="4"/>
  <c r="BY133" i="4"/>
  <c r="BZ133" i="4"/>
  <c r="F134" i="4"/>
  <c r="G134" i="4"/>
  <c r="H134" i="4"/>
  <c r="I134" i="4"/>
  <c r="J134" i="4"/>
  <c r="K134" i="4"/>
  <c r="L134" i="4"/>
  <c r="M134" i="4"/>
  <c r="N134" i="4"/>
  <c r="O134" i="4"/>
  <c r="P134" i="4"/>
  <c r="Q134" i="4"/>
  <c r="R134" i="4"/>
  <c r="S134" i="4"/>
  <c r="T134" i="4"/>
  <c r="U134" i="4"/>
  <c r="V134" i="4"/>
  <c r="W134" i="4"/>
  <c r="X134" i="4"/>
  <c r="Y134" i="4"/>
  <c r="Z134" i="4"/>
  <c r="AA134" i="4"/>
  <c r="AB134" i="4"/>
  <c r="AC134" i="4"/>
  <c r="AD134" i="4"/>
  <c r="AE134" i="4"/>
  <c r="AF134" i="4"/>
  <c r="AG134" i="4"/>
  <c r="AH134" i="4"/>
  <c r="AI134" i="4"/>
  <c r="AJ134" i="4"/>
  <c r="AK134" i="4"/>
  <c r="AL134" i="4"/>
  <c r="AM134" i="4"/>
  <c r="AN134" i="4"/>
  <c r="AO134" i="4"/>
  <c r="AP134" i="4"/>
  <c r="AQ134" i="4"/>
  <c r="AR134" i="4"/>
  <c r="AS134" i="4"/>
  <c r="AT134" i="4"/>
  <c r="AU134" i="4"/>
  <c r="AV134" i="4"/>
  <c r="AW134" i="4"/>
  <c r="AX134" i="4"/>
  <c r="AY134" i="4"/>
  <c r="AZ134" i="4"/>
  <c r="BA134" i="4"/>
  <c r="BB134" i="4"/>
  <c r="BC134" i="4"/>
  <c r="BD134" i="4"/>
  <c r="BE134" i="4"/>
  <c r="BF134" i="4"/>
  <c r="BG134" i="4"/>
  <c r="BH134" i="4"/>
  <c r="BI134" i="4"/>
  <c r="BJ134" i="4"/>
  <c r="BK134" i="4"/>
  <c r="BL134" i="4"/>
  <c r="BM134" i="4"/>
  <c r="BN134" i="4"/>
  <c r="BO134" i="4"/>
  <c r="BP134" i="4"/>
  <c r="BQ134" i="4"/>
  <c r="BR134" i="4"/>
  <c r="BS134" i="4"/>
  <c r="BT134" i="4"/>
  <c r="BU134" i="4"/>
  <c r="BV134" i="4"/>
  <c r="BW134" i="4"/>
  <c r="BX134" i="4"/>
  <c r="BY134" i="4"/>
  <c r="BZ134" i="4"/>
  <c r="F135" i="4"/>
  <c r="G135" i="4"/>
  <c r="H135" i="4"/>
  <c r="I135" i="4"/>
  <c r="J135" i="4"/>
  <c r="K135" i="4"/>
  <c r="L135" i="4"/>
  <c r="M135" i="4"/>
  <c r="N135" i="4"/>
  <c r="O135" i="4"/>
  <c r="P135" i="4"/>
  <c r="Q135" i="4"/>
  <c r="R135" i="4"/>
  <c r="S135" i="4"/>
  <c r="T135" i="4"/>
  <c r="U135" i="4"/>
  <c r="V135" i="4"/>
  <c r="W135" i="4"/>
  <c r="X135" i="4"/>
  <c r="Y135" i="4"/>
  <c r="Z135" i="4"/>
  <c r="AA135" i="4"/>
  <c r="AB135" i="4"/>
  <c r="AC135" i="4"/>
  <c r="AD135" i="4"/>
  <c r="AE135" i="4"/>
  <c r="AF135" i="4"/>
  <c r="AG135" i="4"/>
  <c r="AH135" i="4"/>
  <c r="AI135" i="4"/>
  <c r="AJ135" i="4"/>
  <c r="AK135" i="4"/>
  <c r="AL135" i="4"/>
  <c r="AM135" i="4"/>
  <c r="AN135" i="4"/>
  <c r="AO135" i="4"/>
  <c r="AP135" i="4"/>
  <c r="AQ135" i="4"/>
  <c r="AR135" i="4"/>
  <c r="AS135" i="4"/>
  <c r="AT135" i="4"/>
  <c r="AU135" i="4"/>
  <c r="AV135" i="4"/>
  <c r="AW135" i="4"/>
  <c r="AX135" i="4"/>
  <c r="AY135" i="4"/>
  <c r="AZ135" i="4"/>
  <c r="BA135" i="4"/>
  <c r="BB135" i="4"/>
  <c r="BC135" i="4"/>
  <c r="BD135" i="4"/>
  <c r="BE135" i="4"/>
  <c r="BF135" i="4"/>
  <c r="BG135" i="4"/>
  <c r="BH135" i="4"/>
  <c r="BI135" i="4"/>
  <c r="BJ135" i="4"/>
  <c r="BK135" i="4"/>
  <c r="BL135" i="4"/>
  <c r="BM135" i="4"/>
  <c r="BN135" i="4"/>
  <c r="BO135" i="4"/>
  <c r="BP135" i="4"/>
  <c r="BQ135" i="4"/>
  <c r="BR135" i="4"/>
  <c r="BS135" i="4"/>
  <c r="BT135" i="4"/>
  <c r="BU135" i="4"/>
  <c r="BV135" i="4"/>
  <c r="BW135" i="4"/>
  <c r="BX135" i="4"/>
  <c r="BY135" i="4"/>
  <c r="BZ135" i="4"/>
  <c r="F136" i="4"/>
  <c r="G136" i="4"/>
  <c r="H136" i="4"/>
  <c r="I136" i="4"/>
  <c r="J136" i="4"/>
  <c r="K136" i="4"/>
  <c r="L136" i="4"/>
  <c r="M136" i="4"/>
  <c r="N136" i="4"/>
  <c r="O136" i="4"/>
  <c r="P136" i="4"/>
  <c r="Q136" i="4"/>
  <c r="R136" i="4"/>
  <c r="S136" i="4"/>
  <c r="T136" i="4"/>
  <c r="U136" i="4"/>
  <c r="V136" i="4"/>
  <c r="W136" i="4"/>
  <c r="X136" i="4"/>
  <c r="Y136" i="4"/>
  <c r="Z136" i="4"/>
  <c r="AA136" i="4"/>
  <c r="AB136" i="4"/>
  <c r="AC136" i="4"/>
  <c r="AD136" i="4"/>
  <c r="AE136" i="4"/>
  <c r="AF136" i="4"/>
  <c r="AG136" i="4"/>
  <c r="AH136" i="4"/>
  <c r="AI136" i="4"/>
  <c r="AJ136" i="4"/>
  <c r="AK136" i="4"/>
  <c r="AL136" i="4"/>
  <c r="AM136" i="4"/>
  <c r="AN136" i="4"/>
  <c r="AO136" i="4"/>
  <c r="AP136" i="4"/>
  <c r="AQ136" i="4"/>
  <c r="AR136" i="4"/>
  <c r="AS136" i="4"/>
  <c r="AT136" i="4"/>
  <c r="AU136" i="4"/>
  <c r="AV136" i="4"/>
  <c r="AW136" i="4"/>
  <c r="AX136" i="4"/>
  <c r="AY136" i="4"/>
  <c r="AZ136" i="4"/>
  <c r="BA136" i="4"/>
  <c r="BB136" i="4"/>
  <c r="BC136" i="4"/>
  <c r="BD136" i="4"/>
  <c r="BE136" i="4"/>
  <c r="BF136" i="4"/>
  <c r="BG136" i="4"/>
  <c r="BH136" i="4"/>
  <c r="BI136" i="4"/>
  <c r="BJ136" i="4"/>
  <c r="BK136" i="4"/>
  <c r="BL136" i="4"/>
  <c r="BM136" i="4"/>
  <c r="BN136" i="4"/>
  <c r="BO136" i="4"/>
  <c r="BP136" i="4"/>
  <c r="BQ136" i="4"/>
  <c r="BR136" i="4"/>
  <c r="BS136" i="4"/>
  <c r="BT136" i="4"/>
  <c r="BU136" i="4"/>
  <c r="BV136" i="4"/>
  <c r="BW136" i="4"/>
  <c r="BX136" i="4"/>
  <c r="BY136" i="4"/>
  <c r="BZ136" i="4"/>
  <c r="F137" i="4"/>
  <c r="G137" i="4"/>
  <c r="H137" i="4"/>
  <c r="I137" i="4"/>
  <c r="J137" i="4"/>
  <c r="K137" i="4"/>
  <c r="L137" i="4"/>
  <c r="M137" i="4"/>
  <c r="N137" i="4"/>
  <c r="O137" i="4"/>
  <c r="P137" i="4"/>
  <c r="Q137" i="4"/>
  <c r="R137" i="4"/>
  <c r="S137" i="4"/>
  <c r="T137" i="4"/>
  <c r="U137" i="4"/>
  <c r="V137" i="4"/>
  <c r="W137" i="4"/>
  <c r="X137" i="4"/>
  <c r="Y137" i="4"/>
  <c r="Z137" i="4"/>
  <c r="AA137" i="4"/>
  <c r="AB137" i="4"/>
  <c r="AC137" i="4"/>
  <c r="AD137" i="4"/>
  <c r="AE137" i="4"/>
  <c r="AF137" i="4"/>
  <c r="AG137" i="4"/>
  <c r="AH137" i="4"/>
  <c r="AI137" i="4"/>
  <c r="AJ137" i="4"/>
  <c r="AK137" i="4"/>
  <c r="AL137" i="4"/>
  <c r="AM137" i="4"/>
  <c r="AN137" i="4"/>
  <c r="AO137" i="4"/>
  <c r="AP137" i="4"/>
  <c r="AQ137" i="4"/>
  <c r="AR137" i="4"/>
  <c r="AS137" i="4"/>
  <c r="AT137" i="4"/>
  <c r="AU137" i="4"/>
  <c r="AV137" i="4"/>
  <c r="AW137" i="4"/>
  <c r="AX137" i="4"/>
  <c r="AY137" i="4"/>
  <c r="AZ137" i="4"/>
  <c r="BA137" i="4"/>
  <c r="BB137" i="4"/>
  <c r="BC137" i="4"/>
  <c r="BD137" i="4"/>
  <c r="BE137" i="4"/>
  <c r="BF137" i="4"/>
  <c r="BG137" i="4"/>
  <c r="BH137" i="4"/>
  <c r="BI137" i="4"/>
  <c r="BJ137" i="4"/>
  <c r="BK137" i="4"/>
  <c r="BL137" i="4"/>
  <c r="BM137" i="4"/>
  <c r="BN137" i="4"/>
  <c r="BO137" i="4"/>
  <c r="BP137" i="4"/>
  <c r="BQ137" i="4"/>
  <c r="BR137" i="4"/>
  <c r="BS137" i="4"/>
  <c r="BT137" i="4"/>
  <c r="BU137" i="4"/>
  <c r="BV137" i="4"/>
  <c r="BW137" i="4"/>
  <c r="BX137" i="4"/>
  <c r="BY137" i="4"/>
  <c r="BZ137" i="4"/>
  <c r="F138" i="4"/>
  <c r="G138" i="4"/>
  <c r="H138" i="4"/>
  <c r="I138" i="4"/>
  <c r="J138" i="4"/>
  <c r="K138" i="4"/>
  <c r="L138" i="4"/>
  <c r="M138" i="4"/>
  <c r="N138" i="4"/>
  <c r="O138" i="4"/>
  <c r="P138" i="4"/>
  <c r="Q138" i="4"/>
  <c r="R138" i="4"/>
  <c r="S138" i="4"/>
  <c r="T138" i="4"/>
  <c r="U138" i="4"/>
  <c r="V138" i="4"/>
  <c r="W138" i="4"/>
  <c r="X138" i="4"/>
  <c r="Y138" i="4"/>
  <c r="Z138" i="4"/>
  <c r="AA138" i="4"/>
  <c r="AB138" i="4"/>
  <c r="AC138" i="4"/>
  <c r="AD138" i="4"/>
  <c r="AE138" i="4"/>
  <c r="AF138" i="4"/>
  <c r="AG138" i="4"/>
  <c r="AH138" i="4"/>
  <c r="AI138" i="4"/>
  <c r="AJ138" i="4"/>
  <c r="AK138" i="4"/>
  <c r="AL138" i="4"/>
  <c r="AM138" i="4"/>
  <c r="AN138" i="4"/>
  <c r="AO138" i="4"/>
  <c r="AP138" i="4"/>
  <c r="AQ138" i="4"/>
  <c r="AR138" i="4"/>
  <c r="AS138" i="4"/>
  <c r="AT138" i="4"/>
  <c r="AU138" i="4"/>
  <c r="AV138" i="4"/>
  <c r="AW138" i="4"/>
  <c r="AX138" i="4"/>
  <c r="AY138" i="4"/>
  <c r="AZ138" i="4"/>
  <c r="BA138" i="4"/>
  <c r="BB138" i="4"/>
  <c r="BC138" i="4"/>
  <c r="BD138" i="4"/>
  <c r="BE138" i="4"/>
  <c r="BF138" i="4"/>
  <c r="BG138" i="4"/>
  <c r="BH138" i="4"/>
  <c r="BI138" i="4"/>
  <c r="BJ138" i="4"/>
  <c r="BK138" i="4"/>
  <c r="BL138" i="4"/>
  <c r="BM138" i="4"/>
  <c r="BN138" i="4"/>
  <c r="BO138" i="4"/>
  <c r="BP138" i="4"/>
  <c r="BQ138" i="4"/>
  <c r="BR138" i="4"/>
  <c r="BS138" i="4"/>
  <c r="BT138" i="4"/>
  <c r="BU138" i="4"/>
  <c r="BV138" i="4"/>
  <c r="BW138" i="4"/>
  <c r="BX138" i="4"/>
  <c r="BY138" i="4"/>
  <c r="BZ138" i="4"/>
  <c r="F139" i="4"/>
  <c r="G139" i="4"/>
  <c r="H139" i="4"/>
  <c r="I139" i="4"/>
  <c r="J139" i="4"/>
  <c r="K139" i="4"/>
  <c r="L139" i="4"/>
  <c r="M139" i="4"/>
  <c r="N139" i="4"/>
  <c r="O139" i="4"/>
  <c r="P139" i="4"/>
  <c r="Q139" i="4"/>
  <c r="R139" i="4"/>
  <c r="S139" i="4"/>
  <c r="T139" i="4"/>
  <c r="U139" i="4"/>
  <c r="V139" i="4"/>
  <c r="W139" i="4"/>
  <c r="X139" i="4"/>
  <c r="Y139" i="4"/>
  <c r="Z139" i="4"/>
  <c r="AA139" i="4"/>
  <c r="AB139" i="4"/>
  <c r="AC139" i="4"/>
  <c r="AD139" i="4"/>
  <c r="AE139" i="4"/>
  <c r="AF139" i="4"/>
  <c r="AG139" i="4"/>
  <c r="AH139" i="4"/>
  <c r="AI139" i="4"/>
  <c r="AJ139" i="4"/>
  <c r="AK139" i="4"/>
  <c r="AL139" i="4"/>
  <c r="AM139" i="4"/>
  <c r="AN139" i="4"/>
  <c r="AO139" i="4"/>
  <c r="AP139" i="4"/>
  <c r="AQ139" i="4"/>
  <c r="AR139" i="4"/>
  <c r="AS139" i="4"/>
  <c r="AT139" i="4"/>
  <c r="AU139" i="4"/>
  <c r="AV139" i="4"/>
  <c r="AW139" i="4"/>
  <c r="AX139" i="4"/>
  <c r="AY139" i="4"/>
  <c r="AZ139" i="4"/>
  <c r="BA139" i="4"/>
  <c r="BB139" i="4"/>
  <c r="BC139" i="4"/>
  <c r="BD139" i="4"/>
  <c r="BE139" i="4"/>
  <c r="BF139" i="4"/>
  <c r="BG139" i="4"/>
  <c r="BH139" i="4"/>
  <c r="BI139" i="4"/>
  <c r="BJ139" i="4"/>
  <c r="BK139" i="4"/>
  <c r="BL139" i="4"/>
  <c r="BM139" i="4"/>
  <c r="BN139" i="4"/>
  <c r="BO139" i="4"/>
  <c r="BP139" i="4"/>
  <c r="BQ139" i="4"/>
  <c r="BR139" i="4"/>
  <c r="BS139" i="4"/>
  <c r="BT139" i="4"/>
  <c r="BU139" i="4"/>
  <c r="BV139" i="4"/>
  <c r="BW139" i="4"/>
  <c r="BX139" i="4"/>
  <c r="BY139" i="4"/>
  <c r="BZ139" i="4"/>
  <c r="F140" i="4"/>
  <c r="G140" i="4"/>
  <c r="H140" i="4"/>
  <c r="I140" i="4"/>
  <c r="J140" i="4"/>
  <c r="K140" i="4"/>
  <c r="L140" i="4"/>
  <c r="M140" i="4"/>
  <c r="N140" i="4"/>
  <c r="O140" i="4"/>
  <c r="P140" i="4"/>
  <c r="Q140" i="4"/>
  <c r="R140" i="4"/>
  <c r="S140" i="4"/>
  <c r="T140" i="4"/>
  <c r="U140" i="4"/>
  <c r="V140" i="4"/>
  <c r="W140" i="4"/>
  <c r="X140" i="4"/>
  <c r="Y140" i="4"/>
  <c r="Z140" i="4"/>
  <c r="AA140" i="4"/>
  <c r="AB140" i="4"/>
  <c r="AC140" i="4"/>
  <c r="AD140" i="4"/>
  <c r="AE140" i="4"/>
  <c r="AF140" i="4"/>
  <c r="AG140" i="4"/>
  <c r="AH140" i="4"/>
  <c r="AI140" i="4"/>
  <c r="AJ140" i="4"/>
  <c r="AK140" i="4"/>
  <c r="AL140" i="4"/>
  <c r="AM140" i="4"/>
  <c r="AN140" i="4"/>
  <c r="AO140" i="4"/>
  <c r="AP140" i="4"/>
  <c r="AQ140" i="4"/>
  <c r="AR140" i="4"/>
  <c r="AS140" i="4"/>
  <c r="AT140" i="4"/>
  <c r="AU140" i="4"/>
  <c r="AV140" i="4"/>
  <c r="AW140" i="4"/>
  <c r="AX140" i="4"/>
  <c r="AY140" i="4"/>
  <c r="AZ140" i="4"/>
  <c r="BA140" i="4"/>
  <c r="BB140" i="4"/>
  <c r="BC140" i="4"/>
  <c r="BD140" i="4"/>
  <c r="BE140" i="4"/>
  <c r="BF140" i="4"/>
  <c r="BG140" i="4"/>
  <c r="BH140" i="4"/>
  <c r="BI140" i="4"/>
  <c r="BJ140" i="4"/>
  <c r="BK140" i="4"/>
  <c r="BL140" i="4"/>
  <c r="BM140" i="4"/>
  <c r="BN140" i="4"/>
  <c r="BO140" i="4"/>
  <c r="BP140" i="4"/>
  <c r="BQ140" i="4"/>
  <c r="BR140" i="4"/>
  <c r="BS140" i="4"/>
  <c r="BT140" i="4"/>
  <c r="BU140" i="4"/>
  <c r="BV140" i="4"/>
  <c r="BW140" i="4"/>
  <c r="BX140" i="4"/>
  <c r="BY140" i="4"/>
  <c r="BZ140" i="4"/>
  <c r="F141" i="4"/>
  <c r="G141" i="4"/>
  <c r="H141" i="4"/>
  <c r="I141" i="4"/>
  <c r="J141" i="4"/>
  <c r="K141" i="4"/>
  <c r="L141" i="4"/>
  <c r="M141" i="4"/>
  <c r="N141" i="4"/>
  <c r="O141" i="4"/>
  <c r="P141" i="4"/>
  <c r="Q141" i="4"/>
  <c r="R141" i="4"/>
  <c r="S141" i="4"/>
  <c r="T141" i="4"/>
  <c r="U141" i="4"/>
  <c r="V141" i="4"/>
  <c r="W141" i="4"/>
  <c r="X141" i="4"/>
  <c r="Y141" i="4"/>
  <c r="Z141" i="4"/>
  <c r="AA141" i="4"/>
  <c r="AB141" i="4"/>
  <c r="AC141" i="4"/>
  <c r="AD141" i="4"/>
  <c r="AE141" i="4"/>
  <c r="AF141" i="4"/>
  <c r="AG141" i="4"/>
  <c r="AH141" i="4"/>
  <c r="AI141" i="4"/>
  <c r="AJ141" i="4"/>
  <c r="AK141" i="4"/>
  <c r="AL141" i="4"/>
  <c r="AM141" i="4"/>
  <c r="AN141" i="4"/>
  <c r="AO141" i="4"/>
  <c r="AP141" i="4"/>
  <c r="AQ141" i="4"/>
  <c r="AR141" i="4"/>
  <c r="AS141" i="4"/>
  <c r="AT141" i="4"/>
  <c r="AU141" i="4"/>
  <c r="AV141" i="4"/>
  <c r="AW141" i="4"/>
  <c r="AX141" i="4"/>
  <c r="AY141" i="4"/>
  <c r="AZ141" i="4"/>
  <c r="BA141" i="4"/>
  <c r="BB141" i="4"/>
  <c r="BC141" i="4"/>
  <c r="BD141" i="4"/>
  <c r="BE141" i="4"/>
  <c r="BF141" i="4"/>
  <c r="BG141" i="4"/>
  <c r="BH141" i="4"/>
  <c r="BI141" i="4"/>
  <c r="BJ141" i="4"/>
  <c r="BK141" i="4"/>
  <c r="BL141" i="4"/>
  <c r="BM141" i="4"/>
  <c r="BN141" i="4"/>
  <c r="BO141" i="4"/>
  <c r="BP141" i="4"/>
  <c r="BQ141" i="4"/>
  <c r="BR141" i="4"/>
  <c r="BS141" i="4"/>
  <c r="BT141" i="4"/>
  <c r="BU141" i="4"/>
  <c r="BV141" i="4"/>
  <c r="BW141" i="4"/>
  <c r="BX141" i="4"/>
  <c r="BY141" i="4"/>
  <c r="BZ141" i="4"/>
  <c r="F142" i="4"/>
  <c r="G142" i="4"/>
  <c r="H142" i="4"/>
  <c r="I142" i="4"/>
  <c r="J142" i="4"/>
  <c r="K142" i="4"/>
  <c r="L142" i="4"/>
  <c r="M142" i="4"/>
  <c r="N142" i="4"/>
  <c r="O142" i="4"/>
  <c r="P142" i="4"/>
  <c r="Q142" i="4"/>
  <c r="R142" i="4"/>
  <c r="S142" i="4"/>
  <c r="T142" i="4"/>
  <c r="U142" i="4"/>
  <c r="V142" i="4"/>
  <c r="W142" i="4"/>
  <c r="X142" i="4"/>
  <c r="Y142" i="4"/>
  <c r="Z142" i="4"/>
  <c r="AA142" i="4"/>
  <c r="AB142" i="4"/>
  <c r="AC142" i="4"/>
  <c r="AD142" i="4"/>
  <c r="AE142" i="4"/>
  <c r="AF142" i="4"/>
  <c r="AG142" i="4"/>
  <c r="AH142" i="4"/>
  <c r="AI142" i="4"/>
  <c r="AJ142" i="4"/>
  <c r="AK142" i="4"/>
  <c r="AL142" i="4"/>
  <c r="AM142" i="4"/>
  <c r="AN142" i="4"/>
  <c r="AO142" i="4"/>
  <c r="AP142" i="4"/>
  <c r="AQ142" i="4"/>
  <c r="AR142" i="4"/>
  <c r="AS142" i="4"/>
  <c r="AT142" i="4"/>
  <c r="AU142" i="4"/>
  <c r="AV142" i="4"/>
  <c r="AW142" i="4"/>
  <c r="AX142" i="4"/>
  <c r="AY142" i="4"/>
  <c r="AZ142" i="4"/>
  <c r="BA142" i="4"/>
  <c r="BB142" i="4"/>
  <c r="BC142" i="4"/>
  <c r="BD142" i="4"/>
  <c r="BE142" i="4"/>
  <c r="BF142" i="4"/>
  <c r="BG142" i="4"/>
  <c r="BH142" i="4"/>
  <c r="BI142" i="4"/>
  <c r="BJ142" i="4"/>
  <c r="BK142" i="4"/>
  <c r="BL142" i="4"/>
  <c r="BM142" i="4"/>
  <c r="BN142" i="4"/>
  <c r="BO142" i="4"/>
  <c r="BP142" i="4"/>
  <c r="BQ142" i="4"/>
  <c r="BR142" i="4"/>
  <c r="BS142" i="4"/>
  <c r="BT142" i="4"/>
  <c r="BU142" i="4"/>
  <c r="BV142" i="4"/>
  <c r="BW142" i="4"/>
  <c r="BX142" i="4"/>
  <c r="BY142" i="4"/>
  <c r="BZ142" i="4"/>
  <c r="F143" i="4"/>
  <c r="G143" i="4"/>
  <c r="H143" i="4"/>
  <c r="I143" i="4"/>
  <c r="J143" i="4"/>
  <c r="K143" i="4"/>
  <c r="L143" i="4"/>
  <c r="M143" i="4"/>
  <c r="N143" i="4"/>
  <c r="O143" i="4"/>
  <c r="P143" i="4"/>
  <c r="Q143" i="4"/>
  <c r="R143" i="4"/>
  <c r="S143" i="4"/>
  <c r="T143" i="4"/>
  <c r="U143" i="4"/>
  <c r="V143" i="4"/>
  <c r="W143" i="4"/>
  <c r="X143" i="4"/>
  <c r="Y143" i="4"/>
  <c r="Z143" i="4"/>
  <c r="AA143" i="4"/>
  <c r="AB143" i="4"/>
  <c r="AC143" i="4"/>
  <c r="AD143" i="4"/>
  <c r="AE143" i="4"/>
  <c r="AF143" i="4"/>
  <c r="AG143" i="4"/>
  <c r="AH143" i="4"/>
  <c r="AI143" i="4"/>
  <c r="AJ143" i="4"/>
  <c r="AK143" i="4"/>
  <c r="AL143" i="4"/>
  <c r="AM143" i="4"/>
  <c r="AN143" i="4"/>
  <c r="AO143" i="4"/>
  <c r="AP143" i="4"/>
  <c r="AQ143" i="4"/>
  <c r="AR143" i="4"/>
  <c r="AS143" i="4"/>
  <c r="AT143" i="4"/>
  <c r="AU143" i="4"/>
  <c r="AV143" i="4"/>
  <c r="AW143" i="4"/>
  <c r="AX143" i="4"/>
  <c r="AY143" i="4"/>
  <c r="AZ143" i="4"/>
  <c r="BA143" i="4"/>
  <c r="BB143" i="4"/>
  <c r="BC143" i="4"/>
  <c r="BD143" i="4"/>
  <c r="BE143" i="4"/>
  <c r="BF143" i="4"/>
  <c r="BG143" i="4"/>
  <c r="BH143" i="4"/>
  <c r="BI143" i="4"/>
  <c r="BJ143" i="4"/>
  <c r="BK143" i="4"/>
  <c r="BL143" i="4"/>
  <c r="BM143" i="4"/>
  <c r="BN143" i="4"/>
  <c r="BO143" i="4"/>
  <c r="BP143" i="4"/>
  <c r="BQ143" i="4"/>
  <c r="BR143" i="4"/>
  <c r="BS143" i="4"/>
  <c r="BT143" i="4"/>
  <c r="BU143" i="4"/>
  <c r="BV143" i="4"/>
  <c r="BW143" i="4"/>
  <c r="BX143" i="4"/>
  <c r="BY143" i="4"/>
  <c r="BZ143" i="4"/>
  <c r="F144" i="4"/>
  <c r="G144" i="4"/>
  <c r="H144" i="4"/>
  <c r="I144" i="4"/>
  <c r="J144" i="4"/>
  <c r="K144" i="4"/>
  <c r="L144" i="4"/>
  <c r="M144" i="4"/>
  <c r="N144" i="4"/>
  <c r="O144" i="4"/>
  <c r="P144" i="4"/>
  <c r="Q144" i="4"/>
  <c r="R144" i="4"/>
  <c r="S144" i="4"/>
  <c r="T144" i="4"/>
  <c r="U144" i="4"/>
  <c r="V144" i="4"/>
  <c r="W144" i="4"/>
  <c r="X144" i="4"/>
  <c r="Y144" i="4"/>
  <c r="Z144" i="4"/>
  <c r="AA144" i="4"/>
  <c r="AB144" i="4"/>
  <c r="AC144" i="4"/>
  <c r="AD144" i="4"/>
  <c r="AE144" i="4"/>
  <c r="AF144" i="4"/>
  <c r="AG144" i="4"/>
  <c r="AH144" i="4"/>
  <c r="AI144" i="4"/>
  <c r="AJ144" i="4"/>
  <c r="AK144" i="4"/>
  <c r="AL144" i="4"/>
  <c r="AM144" i="4"/>
  <c r="AN144" i="4"/>
  <c r="AO144" i="4"/>
  <c r="AP144" i="4"/>
  <c r="AQ144" i="4"/>
  <c r="AR144" i="4"/>
  <c r="AS144" i="4"/>
  <c r="AT144" i="4"/>
  <c r="AU144" i="4"/>
  <c r="AV144" i="4"/>
  <c r="AW144" i="4"/>
  <c r="AX144" i="4"/>
  <c r="AY144" i="4"/>
  <c r="AZ144" i="4"/>
  <c r="BA144" i="4"/>
  <c r="BB144" i="4"/>
  <c r="BC144" i="4"/>
  <c r="BD144" i="4"/>
  <c r="BE144" i="4"/>
  <c r="BF144" i="4"/>
  <c r="BG144" i="4"/>
  <c r="BH144" i="4"/>
  <c r="BI144" i="4"/>
  <c r="BJ144" i="4"/>
  <c r="BK144" i="4"/>
  <c r="BL144" i="4"/>
  <c r="BM144" i="4"/>
  <c r="BN144" i="4"/>
  <c r="BO144" i="4"/>
  <c r="BP144" i="4"/>
  <c r="BQ144" i="4"/>
  <c r="BR144" i="4"/>
  <c r="BS144" i="4"/>
  <c r="BT144" i="4"/>
  <c r="BU144" i="4"/>
  <c r="BV144" i="4"/>
  <c r="BW144" i="4"/>
  <c r="BX144" i="4"/>
  <c r="BY144" i="4"/>
  <c r="BZ144" i="4"/>
  <c r="F145" i="4"/>
  <c r="G145" i="4"/>
  <c r="H145" i="4"/>
  <c r="I145" i="4"/>
  <c r="J145" i="4"/>
  <c r="K145" i="4"/>
  <c r="L145" i="4"/>
  <c r="M145" i="4"/>
  <c r="N145" i="4"/>
  <c r="O145" i="4"/>
  <c r="P145" i="4"/>
  <c r="Q145" i="4"/>
  <c r="R145" i="4"/>
  <c r="S145" i="4"/>
  <c r="T145" i="4"/>
  <c r="U145" i="4"/>
  <c r="V145" i="4"/>
  <c r="W145" i="4"/>
  <c r="X145" i="4"/>
  <c r="Y145" i="4"/>
  <c r="Z145" i="4"/>
  <c r="AA145" i="4"/>
  <c r="AB145" i="4"/>
  <c r="AC145" i="4"/>
  <c r="AD145" i="4"/>
  <c r="AE145" i="4"/>
  <c r="AF145" i="4"/>
  <c r="AG145" i="4"/>
  <c r="AH145" i="4"/>
  <c r="AI145" i="4"/>
  <c r="AJ145" i="4"/>
  <c r="AK145" i="4"/>
  <c r="AL145" i="4"/>
  <c r="AM145" i="4"/>
  <c r="AN145" i="4"/>
  <c r="AO145" i="4"/>
  <c r="AP145" i="4"/>
  <c r="AQ145" i="4"/>
  <c r="AR145" i="4"/>
  <c r="AS145" i="4"/>
  <c r="AT145" i="4"/>
  <c r="AU145" i="4"/>
  <c r="AV145" i="4"/>
  <c r="AW145" i="4"/>
  <c r="AX145" i="4"/>
  <c r="AY145" i="4"/>
  <c r="AZ145" i="4"/>
  <c r="BA145" i="4"/>
  <c r="BB145" i="4"/>
  <c r="BC145" i="4"/>
  <c r="BD145" i="4"/>
  <c r="BE145" i="4"/>
  <c r="BF145" i="4"/>
  <c r="BG145" i="4"/>
  <c r="BH145" i="4"/>
  <c r="BI145" i="4"/>
  <c r="BJ145" i="4"/>
  <c r="BK145" i="4"/>
  <c r="BL145" i="4"/>
  <c r="BM145" i="4"/>
  <c r="BN145" i="4"/>
  <c r="BO145" i="4"/>
  <c r="BP145" i="4"/>
  <c r="BQ145" i="4"/>
  <c r="BR145" i="4"/>
  <c r="BS145" i="4"/>
  <c r="BT145" i="4"/>
  <c r="BU145" i="4"/>
  <c r="BV145" i="4"/>
  <c r="BW145" i="4"/>
  <c r="BX145" i="4"/>
  <c r="BY145" i="4"/>
  <c r="BZ145" i="4"/>
  <c r="F146" i="4"/>
  <c r="G146" i="4"/>
  <c r="H146" i="4"/>
  <c r="I146" i="4"/>
  <c r="J146" i="4"/>
  <c r="K146" i="4"/>
  <c r="L146" i="4"/>
  <c r="M146" i="4"/>
  <c r="N146" i="4"/>
  <c r="O146" i="4"/>
  <c r="P146" i="4"/>
  <c r="Q146" i="4"/>
  <c r="R146" i="4"/>
  <c r="S146" i="4"/>
  <c r="T146" i="4"/>
  <c r="U146" i="4"/>
  <c r="V146" i="4"/>
  <c r="W146" i="4"/>
  <c r="X146" i="4"/>
  <c r="Y146" i="4"/>
  <c r="Z146" i="4"/>
  <c r="AA146" i="4"/>
  <c r="AB146" i="4"/>
  <c r="AC146" i="4"/>
  <c r="AD146" i="4"/>
  <c r="AE146" i="4"/>
  <c r="AF146" i="4"/>
  <c r="AG146" i="4"/>
  <c r="AH146" i="4"/>
  <c r="AI146" i="4"/>
  <c r="AJ146" i="4"/>
  <c r="AK146" i="4"/>
  <c r="AL146" i="4"/>
  <c r="AM146" i="4"/>
  <c r="AN146" i="4"/>
  <c r="AO146" i="4"/>
  <c r="AP146" i="4"/>
  <c r="AQ146" i="4"/>
  <c r="AR146" i="4"/>
  <c r="AS146" i="4"/>
  <c r="AT146" i="4"/>
  <c r="AU146" i="4"/>
  <c r="AV146" i="4"/>
  <c r="AW146" i="4"/>
  <c r="AX146" i="4"/>
  <c r="AY146" i="4"/>
  <c r="AZ146" i="4"/>
  <c r="BA146" i="4"/>
  <c r="BB146" i="4"/>
  <c r="BC146" i="4"/>
  <c r="BD146" i="4"/>
  <c r="BE146" i="4"/>
  <c r="BF146" i="4"/>
  <c r="BG146" i="4"/>
  <c r="BH146" i="4"/>
  <c r="BI146" i="4"/>
  <c r="BJ146" i="4"/>
  <c r="BK146" i="4"/>
  <c r="BL146" i="4"/>
  <c r="BM146" i="4"/>
  <c r="BN146" i="4"/>
  <c r="BO146" i="4"/>
  <c r="BP146" i="4"/>
  <c r="BQ146" i="4"/>
  <c r="BR146" i="4"/>
  <c r="BS146" i="4"/>
  <c r="BT146" i="4"/>
  <c r="BU146" i="4"/>
  <c r="BV146" i="4"/>
  <c r="BW146" i="4"/>
  <c r="BX146" i="4"/>
  <c r="BY146" i="4"/>
  <c r="BZ146" i="4"/>
  <c r="F147" i="4"/>
  <c r="G147" i="4"/>
  <c r="H147" i="4"/>
  <c r="I147" i="4"/>
  <c r="J147" i="4"/>
  <c r="K147" i="4"/>
  <c r="L147" i="4"/>
  <c r="M147" i="4"/>
  <c r="N147" i="4"/>
  <c r="O147" i="4"/>
  <c r="P147" i="4"/>
  <c r="Q147" i="4"/>
  <c r="R147" i="4"/>
  <c r="S147" i="4"/>
  <c r="T147" i="4"/>
  <c r="U147" i="4"/>
  <c r="V147" i="4"/>
  <c r="W147" i="4"/>
  <c r="X147" i="4"/>
  <c r="Y147" i="4"/>
  <c r="Z147" i="4"/>
  <c r="AA147" i="4"/>
  <c r="AB147" i="4"/>
  <c r="AC147" i="4"/>
  <c r="AD147" i="4"/>
  <c r="AE147" i="4"/>
  <c r="AF147" i="4"/>
  <c r="AG147" i="4"/>
  <c r="AH147" i="4"/>
  <c r="AI147" i="4"/>
  <c r="AJ147" i="4"/>
  <c r="AK147" i="4"/>
  <c r="AL147" i="4"/>
  <c r="AM147" i="4"/>
  <c r="AN147" i="4"/>
  <c r="AO147" i="4"/>
  <c r="AP147" i="4"/>
  <c r="AQ147" i="4"/>
  <c r="AR147" i="4"/>
  <c r="AS147" i="4"/>
  <c r="AT147" i="4"/>
  <c r="AU147" i="4"/>
  <c r="AV147" i="4"/>
  <c r="AW147" i="4"/>
  <c r="AX147" i="4"/>
  <c r="AY147" i="4"/>
  <c r="AZ147" i="4"/>
  <c r="BA147" i="4"/>
  <c r="BB147" i="4"/>
  <c r="BC147" i="4"/>
  <c r="BD147" i="4"/>
  <c r="BE147" i="4"/>
  <c r="BF147" i="4"/>
  <c r="BG147" i="4"/>
  <c r="BH147" i="4"/>
  <c r="BI147" i="4"/>
  <c r="BJ147" i="4"/>
  <c r="BK147" i="4"/>
  <c r="BL147" i="4"/>
  <c r="BM147" i="4"/>
  <c r="BN147" i="4"/>
  <c r="BO147" i="4"/>
  <c r="BP147" i="4"/>
  <c r="BQ147" i="4"/>
  <c r="BR147" i="4"/>
  <c r="BS147" i="4"/>
  <c r="BT147" i="4"/>
  <c r="BU147" i="4"/>
  <c r="BV147" i="4"/>
  <c r="BW147" i="4"/>
  <c r="BX147" i="4"/>
  <c r="BY147" i="4"/>
  <c r="BZ147" i="4"/>
  <c r="F148" i="4"/>
  <c r="G148" i="4"/>
  <c r="H148" i="4"/>
  <c r="I148" i="4"/>
  <c r="J148" i="4"/>
  <c r="K148" i="4"/>
  <c r="L148" i="4"/>
  <c r="M148" i="4"/>
  <c r="N148" i="4"/>
  <c r="O148" i="4"/>
  <c r="P148" i="4"/>
  <c r="Q148" i="4"/>
  <c r="R148" i="4"/>
  <c r="S148" i="4"/>
  <c r="T148" i="4"/>
  <c r="U148" i="4"/>
  <c r="V148" i="4"/>
  <c r="W148" i="4"/>
  <c r="X148" i="4"/>
  <c r="Y148" i="4"/>
  <c r="Z148" i="4"/>
  <c r="AA148" i="4"/>
  <c r="AB148" i="4"/>
  <c r="AC148" i="4"/>
  <c r="AD148" i="4"/>
  <c r="AE148" i="4"/>
  <c r="AF148" i="4"/>
  <c r="AG148" i="4"/>
  <c r="AH148" i="4"/>
  <c r="AI148" i="4"/>
  <c r="AJ148" i="4"/>
  <c r="AK148" i="4"/>
  <c r="AL148" i="4"/>
  <c r="AM148" i="4"/>
  <c r="AN148" i="4"/>
  <c r="AO148" i="4"/>
  <c r="AP148" i="4"/>
  <c r="AQ148" i="4"/>
  <c r="AR148" i="4"/>
  <c r="AS148" i="4"/>
  <c r="AT148" i="4"/>
  <c r="AU148" i="4"/>
  <c r="AV148" i="4"/>
  <c r="AW148" i="4"/>
  <c r="AX148" i="4"/>
  <c r="AY148" i="4"/>
  <c r="AZ148" i="4"/>
  <c r="BA148" i="4"/>
  <c r="BB148" i="4"/>
  <c r="BC148" i="4"/>
  <c r="BD148" i="4"/>
  <c r="BE148" i="4"/>
  <c r="BF148" i="4"/>
  <c r="BG148" i="4"/>
  <c r="BH148" i="4"/>
  <c r="BI148" i="4"/>
  <c r="BJ148" i="4"/>
  <c r="BK148" i="4"/>
  <c r="BL148" i="4"/>
  <c r="BM148" i="4"/>
  <c r="BN148" i="4"/>
  <c r="BO148" i="4"/>
  <c r="BP148" i="4"/>
  <c r="BQ148" i="4"/>
  <c r="BR148" i="4"/>
  <c r="BS148" i="4"/>
  <c r="BT148" i="4"/>
  <c r="BU148" i="4"/>
  <c r="BV148" i="4"/>
  <c r="BW148" i="4"/>
  <c r="BX148" i="4"/>
  <c r="BY148" i="4"/>
  <c r="BZ148" i="4"/>
  <c r="F149" i="4"/>
  <c r="G149" i="4"/>
  <c r="H149" i="4"/>
  <c r="I149" i="4"/>
  <c r="J149" i="4"/>
  <c r="K149" i="4"/>
  <c r="L149" i="4"/>
  <c r="M149" i="4"/>
  <c r="N149" i="4"/>
  <c r="O149" i="4"/>
  <c r="P149" i="4"/>
  <c r="Q149" i="4"/>
  <c r="R149" i="4"/>
  <c r="S149" i="4"/>
  <c r="T149" i="4"/>
  <c r="U149" i="4"/>
  <c r="V149" i="4"/>
  <c r="W149" i="4"/>
  <c r="X149" i="4"/>
  <c r="Y149" i="4"/>
  <c r="Z149" i="4"/>
  <c r="AA149" i="4"/>
  <c r="AB149" i="4"/>
  <c r="AC149" i="4"/>
  <c r="AD149" i="4"/>
  <c r="AE149" i="4"/>
  <c r="AF149" i="4"/>
  <c r="AG149" i="4"/>
  <c r="AH149" i="4"/>
  <c r="AI149" i="4"/>
  <c r="AJ149" i="4"/>
  <c r="AK149" i="4"/>
  <c r="AL149" i="4"/>
  <c r="AM149" i="4"/>
  <c r="AN149" i="4"/>
  <c r="AO149" i="4"/>
  <c r="AP149" i="4"/>
  <c r="AQ149" i="4"/>
  <c r="AR149" i="4"/>
  <c r="AS149" i="4"/>
  <c r="AT149" i="4"/>
  <c r="AU149" i="4"/>
  <c r="AV149" i="4"/>
  <c r="AW149" i="4"/>
  <c r="AX149" i="4"/>
  <c r="AY149" i="4"/>
  <c r="AZ149" i="4"/>
  <c r="BA149" i="4"/>
  <c r="BB149" i="4"/>
  <c r="BC149" i="4"/>
  <c r="BD149" i="4"/>
  <c r="BE149" i="4"/>
  <c r="BF149" i="4"/>
  <c r="BG149" i="4"/>
  <c r="BH149" i="4"/>
  <c r="BI149" i="4"/>
  <c r="BJ149" i="4"/>
  <c r="BK149" i="4"/>
  <c r="BL149" i="4"/>
  <c r="BM149" i="4"/>
  <c r="BN149" i="4"/>
  <c r="BO149" i="4"/>
  <c r="BP149" i="4"/>
  <c r="BQ149" i="4"/>
  <c r="BR149" i="4"/>
  <c r="BS149" i="4"/>
  <c r="BT149" i="4"/>
  <c r="BU149" i="4"/>
  <c r="BV149" i="4"/>
  <c r="BW149" i="4"/>
  <c r="BX149" i="4"/>
  <c r="BY149" i="4"/>
  <c r="BZ149" i="4"/>
  <c r="F150" i="4"/>
  <c r="G150" i="4"/>
  <c r="H150" i="4"/>
  <c r="I150" i="4"/>
  <c r="J150" i="4"/>
  <c r="K150" i="4"/>
  <c r="L150" i="4"/>
  <c r="M150" i="4"/>
  <c r="N150" i="4"/>
  <c r="O150" i="4"/>
  <c r="P150" i="4"/>
  <c r="Q150" i="4"/>
  <c r="R150" i="4"/>
  <c r="S150" i="4"/>
  <c r="T150" i="4"/>
  <c r="U150" i="4"/>
  <c r="V150" i="4"/>
  <c r="W150" i="4"/>
  <c r="X150" i="4"/>
  <c r="Y150" i="4"/>
  <c r="Z150" i="4"/>
  <c r="AA150" i="4"/>
  <c r="AB150" i="4"/>
  <c r="AC150" i="4"/>
  <c r="AD150" i="4"/>
  <c r="AE150" i="4"/>
  <c r="AF150" i="4"/>
  <c r="AG150" i="4"/>
  <c r="AH150" i="4"/>
  <c r="AI150" i="4"/>
  <c r="AJ150" i="4"/>
  <c r="AK150" i="4"/>
  <c r="AL150" i="4"/>
  <c r="AM150" i="4"/>
  <c r="AN150" i="4"/>
  <c r="AO150" i="4"/>
  <c r="AP150" i="4"/>
  <c r="AQ150" i="4"/>
  <c r="AR150" i="4"/>
  <c r="AS150" i="4"/>
  <c r="AT150" i="4"/>
  <c r="AU150" i="4"/>
  <c r="AV150" i="4"/>
  <c r="AW150" i="4"/>
  <c r="AX150" i="4"/>
  <c r="AY150" i="4"/>
  <c r="AZ150" i="4"/>
  <c r="BA150" i="4"/>
  <c r="BB150" i="4"/>
  <c r="BC150" i="4"/>
  <c r="BD150" i="4"/>
  <c r="BE150" i="4"/>
  <c r="BF150" i="4"/>
  <c r="BG150" i="4"/>
  <c r="BH150" i="4"/>
  <c r="BI150" i="4"/>
  <c r="BJ150" i="4"/>
  <c r="BK150" i="4"/>
  <c r="BL150" i="4"/>
  <c r="BM150" i="4"/>
  <c r="BN150" i="4"/>
  <c r="BO150" i="4"/>
  <c r="BP150" i="4"/>
  <c r="BQ150" i="4"/>
  <c r="BR150" i="4"/>
  <c r="BS150" i="4"/>
  <c r="BT150" i="4"/>
  <c r="BU150" i="4"/>
  <c r="BV150" i="4"/>
  <c r="BW150" i="4"/>
  <c r="BX150" i="4"/>
  <c r="BY150" i="4"/>
  <c r="BZ150" i="4"/>
  <c r="F151" i="4"/>
  <c r="G151" i="4"/>
  <c r="H151" i="4"/>
  <c r="I151" i="4"/>
  <c r="J151" i="4"/>
  <c r="K151" i="4"/>
  <c r="L151" i="4"/>
  <c r="M151" i="4"/>
  <c r="N151" i="4"/>
  <c r="O151" i="4"/>
  <c r="P151" i="4"/>
  <c r="Q151" i="4"/>
  <c r="R151" i="4"/>
  <c r="S151" i="4"/>
  <c r="T151" i="4"/>
  <c r="U151" i="4"/>
  <c r="V151" i="4"/>
  <c r="W151" i="4"/>
  <c r="X151" i="4"/>
  <c r="Y151" i="4"/>
  <c r="Z151" i="4"/>
  <c r="AA151" i="4"/>
  <c r="AB151" i="4"/>
  <c r="AC151" i="4"/>
  <c r="AD151" i="4"/>
  <c r="AE151" i="4"/>
  <c r="AF151" i="4"/>
  <c r="AG151" i="4"/>
  <c r="AH151" i="4"/>
  <c r="AI151" i="4"/>
  <c r="AJ151" i="4"/>
  <c r="AK151" i="4"/>
  <c r="AL151" i="4"/>
  <c r="AM151" i="4"/>
  <c r="AN151" i="4"/>
  <c r="AO151" i="4"/>
  <c r="AP151" i="4"/>
  <c r="AQ151" i="4"/>
  <c r="AR151" i="4"/>
  <c r="AS151" i="4"/>
  <c r="AT151" i="4"/>
  <c r="AU151" i="4"/>
  <c r="AV151" i="4"/>
  <c r="AW151" i="4"/>
  <c r="AX151" i="4"/>
  <c r="AY151" i="4"/>
  <c r="AZ151" i="4"/>
  <c r="BA151" i="4"/>
  <c r="BB151" i="4"/>
  <c r="BC151" i="4"/>
  <c r="BD151" i="4"/>
  <c r="BE151" i="4"/>
  <c r="BF151" i="4"/>
  <c r="BG151" i="4"/>
  <c r="BH151" i="4"/>
  <c r="BI151" i="4"/>
  <c r="BJ151" i="4"/>
  <c r="BK151" i="4"/>
  <c r="BL151" i="4"/>
  <c r="BM151" i="4"/>
  <c r="BN151" i="4"/>
  <c r="BO151" i="4"/>
  <c r="BP151" i="4"/>
  <c r="BQ151" i="4"/>
  <c r="BR151" i="4"/>
  <c r="BS151" i="4"/>
  <c r="BT151" i="4"/>
  <c r="BU151" i="4"/>
  <c r="BV151" i="4"/>
  <c r="BW151" i="4"/>
  <c r="BX151" i="4"/>
  <c r="BY151" i="4"/>
  <c r="BZ151" i="4"/>
  <c r="F152" i="4"/>
  <c r="G152" i="4"/>
  <c r="H152" i="4"/>
  <c r="I152" i="4"/>
  <c r="J152" i="4"/>
  <c r="K152" i="4"/>
  <c r="L152" i="4"/>
  <c r="M152" i="4"/>
  <c r="N152" i="4"/>
  <c r="O152" i="4"/>
  <c r="P152" i="4"/>
  <c r="Q152" i="4"/>
  <c r="R152" i="4"/>
  <c r="S152" i="4"/>
  <c r="T152" i="4"/>
  <c r="U152" i="4"/>
  <c r="V152" i="4"/>
  <c r="W152" i="4"/>
  <c r="X152" i="4"/>
  <c r="Y152" i="4"/>
  <c r="Z152" i="4"/>
  <c r="AA152" i="4"/>
  <c r="AB152" i="4"/>
  <c r="AC152" i="4"/>
  <c r="AD152" i="4"/>
  <c r="AE152" i="4"/>
  <c r="AF152" i="4"/>
  <c r="AG152" i="4"/>
  <c r="AH152" i="4"/>
  <c r="AI152" i="4"/>
  <c r="AJ152" i="4"/>
  <c r="AK152" i="4"/>
  <c r="AL152" i="4"/>
  <c r="AM152" i="4"/>
  <c r="AN152" i="4"/>
  <c r="AO152" i="4"/>
  <c r="AP152" i="4"/>
  <c r="AQ152" i="4"/>
  <c r="AR152" i="4"/>
  <c r="AS152" i="4"/>
  <c r="AT152" i="4"/>
  <c r="AU152" i="4"/>
  <c r="AV152" i="4"/>
  <c r="AW152" i="4"/>
  <c r="AX152" i="4"/>
  <c r="AY152" i="4"/>
  <c r="AZ152" i="4"/>
  <c r="BA152" i="4"/>
  <c r="BB152" i="4"/>
  <c r="BC152" i="4"/>
  <c r="BD152" i="4"/>
  <c r="BE152" i="4"/>
  <c r="BF152" i="4"/>
  <c r="BG152" i="4"/>
  <c r="BH152" i="4"/>
  <c r="BI152" i="4"/>
  <c r="BJ152" i="4"/>
  <c r="BK152" i="4"/>
  <c r="BL152" i="4"/>
  <c r="BM152" i="4"/>
  <c r="BN152" i="4"/>
  <c r="BO152" i="4"/>
  <c r="BP152" i="4"/>
  <c r="BQ152" i="4"/>
  <c r="BR152" i="4"/>
  <c r="BS152" i="4"/>
  <c r="BT152" i="4"/>
  <c r="BU152" i="4"/>
  <c r="BV152" i="4"/>
  <c r="BW152" i="4"/>
  <c r="BX152" i="4"/>
  <c r="BY152" i="4"/>
  <c r="BZ152" i="4"/>
  <c r="F153" i="4"/>
  <c r="G153" i="4"/>
  <c r="H153" i="4"/>
  <c r="I153" i="4"/>
  <c r="J153" i="4"/>
  <c r="K153" i="4"/>
  <c r="L153" i="4"/>
  <c r="M153" i="4"/>
  <c r="N153" i="4"/>
  <c r="O153" i="4"/>
  <c r="P153" i="4"/>
  <c r="Q153" i="4"/>
  <c r="R153" i="4"/>
  <c r="S153" i="4"/>
  <c r="T153" i="4"/>
  <c r="U153" i="4"/>
  <c r="V153" i="4"/>
  <c r="W153" i="4"/>
  <c r="X153" i="4"/>
  <c r="Y153" i="4"/>
  <c r="Z153" i="4"/>
  <c r="AA153" i="4"/>
  <c r="AB153" i="4"/>
  <c r="AC153" i="4"/>
  <c r="AD153" i="4"/>
  <c r="AE153" i="4"/>
  <c r="AF153" i="4"/>
  <c r="AG153" i="4"/>
  <c r="AH153" i="4"/>
  <c r="AI153" i="4"/>
  <c r="AJ153" i="4"/>
  <c r="AK153" i="4"/>
  <c r="AL153" i="4"/>
  <c r="AM153" i="4"/>
  <c r="AN153" i="4"/>
  <c r="AO153" i="4"/>
  <c r="AP153" i="4"/>
  <c r="AQ153" i="4"/>
  <c r="AR153" i="4"/>
  <c r="AS153" i="4"/>
  <c r="AT153" i="4"/>
  <c r="AU153" i="4"/>
  <c r="AV153" i="4"/>
  <c r="AW153" i="4"/>
  <c r="AX153" i="4"/>
  <c r="AY153" i="4"/>
  <c r="AZ153" i="4"/>
  <c r="BA153" i="4"/>
  <c r="BB153" i="4"/>
  <c r="BC153" i="4"/>
  <c r="BD153" i="4"/>
  <c r="BE153" i="4"/>
  <c r="BF153" i="4"/>
  <c r="BG153" i="4"/>
  <c r="BH153" i="4"/>
  <c r="BI153" i="4"/>
  <c r="BJ153" i="4"/>
  <c r="BK153" i="4"/>
  <c r="BL153" i="4"/>
  <c r="BM153" i="4"/>
  <c r="BN153" i="4"/>
  <c r="BO153" i="4"/>
  <c r="BP153" i="4"/>
  <c r="BQ153" i="4"/>
  <c r="BR153" i="4"/>
  <c r="BS153" i="4"/>
  <c r="BT153" i="4"/>
  <c r="BU153" i="4"/>
  <c r="BV153" i="4"/>
  <c r="BW153" i="4"/>
  <c r="BX153" i="4"/>
  <c r="BY153" i="4"/>
  <c r="BZ153" i="4"/>
  <c r="F154" i="4"/>
  <c r="G154" i="4"/>
  <c r="H154" i="4"/>
  <c r="I154" i="4"/>
  <c r="J154" i="4"/>
  <c r="K154" i="4"/>
  <c r="L154" i="4"/>
  <c r="M154" i="4"/>
  <c r="N154" i="4"/>
  <c r="O154" i="4"/>
  <c r="P154" i="4"/>
  <c r="Q154" i="4"/>
  <c r="R154" i="4"/>
  <c r="S154" i="4"/>
  <c r="T154" i="4"/>
  <c r="U154" i="4"/>
  <c r="V154" i="4"/>
  <c r="W154" i="4"/>
  <c r="X154" i="4"/>
  <c r="Y154" i="4"/>
  <c r="Z154" i="4"/>
  <c r="AA154" i="4"/>
  <c r="AB154" i="4"/>
  <c r="AC154" i="4"/>
  <c r="AD154" i="4"/>
  <c r="AE154" i="4"/>
  <c r="AF154" i="4"/>
  <c r="AG154" i="4"/>
  <c r="AH154" i="4"/>
  <c r="AI154" i="4"/>
  <c r="AJ154" i="4"/>
  <c r="AK154" i="4"/>
  <c r="AL154" i="4"/>
  <c r="AM154" i="4"/>
  <c r="AN154" i="4"/>
  <c r="AO154" i="4"/>
  <c r="AP154" i="4"/>
  <c r="AQ154" i="4"/>
  <c r="AR154" i="4"/>
  <c r="AS154" i="4"/>
  <c r="AT154" i="4"/>
  <c r="AU154" i="4"/>
  <c r="AV154" i="4"/>
  <c r="AW154" i="4"/>
  <c r="AX154" i="4"/>
  <c r="AY154" i="4"/>
  <c r="AZ154" i="4"/>
  <c r="BA154" i="4"/>
  <c r="BB154" i="4"/>
  <c r="BC154" i="4"/>
  <c r="BD154" i="4"/>
  <c r="BE154" i="4"/>
  <c r="BF154" i="4"/>
  <c r="BG154" i="4"/>
  <c r="BH154" i="4"/>
  <c r="BI154" i="4"/>
  <c r="BJ154" i="4"/>
  <c r="BK154" i="4"/>
  <c r="BL154" i="4"/>
  <c r="BM154" i="4"/>
  <c r="BN154" i="4"/>
  <c r="BO154" i="4"/>
  <c r="BP154" i="4"/>
  <c r="BQ154" i="4"/>
  <c r="BR154" i="4"/>
  <c r="BS154" i="4"/>
  <c r="BT154" i="4"/>
  <c r="BU154" i="4"/>
  <c r="BV154" i="4"/>
  <c r="BW154" i="4"/>
  <c r="BX154" i="4"/>
  <c r="BY154" i="4"/>
  <c r="BZ154" i="4"/>
  <c r="F155" i="4"/>
  <c r="G155" i="4"/>
  <c r="H155" i="4"/>
  <c r="I155" i="4"/>
  <c r="J155" i="4"/>
  <c r="K155" i="4"/>
  <c r="L155" i="4"/>
  <c r="M155" i="4"/>
  <c r="N155" i="4"/>
  <c r="O155" i="4"/>
  <c r="P155" i="4"/>
  <c r="Q155" i="4"/>
  <c r="R155" i="4"/>
  <c r="S155" i="4"/>
  <c r="T155" i="4"/>
  <c r="U155" i="4"/>
  <c r="V155" i="4"/>
  <c r="W155" i="4"/>
  <c r="X155" i="4"/>
  <c r="Y155" i="4"/>
  <c r="Z155" i="4"/>
  <c r="AA155" i="4"/>
  <c r="AB155" i="4"/>
  <c r="AC155" i="4"/>
  <c r="AD155" i="4"/>
  <c r="AE155" i="4"/>
  <c r="AF155" i="4"/>
  <c r="AG155" i="4"/>
  <c r="AH155" i="4"/>
  <c r="AI155" i="4"/>
  <c r="AJ155" i="4"/>
  <c r="AK155" i="4"/>
  <c r="AL155" i="4"/>
  <c r="AM155" i="4"/>
  <c r="AN155" i="4"/>
  <c r="AO155" i="4"/>
  <c r="AP155" i="4"/>
  <c r="AQ155" i="4"/>
  <c r="AR155" i="4"/>
  <c r="AS155" i="4"/>
  <c r="AT155" i="4"/>
  <c r="AU155" i="4"/>
  <c r="AV155" i="4"/>
  <c r="AW155" i="4"/>
  <c r="AX155" i="4"/>
  <c r="AY155" i="4"/>
  <c r="AZ155" i="4"/>
  <c r="BA155" i="4"/>
  <c r="BB155" i="4"/>
  <c r="BC155" i="4"/>
  <c r="BD155" i="4"/>
  <c r="BE155" i="4"/>
  <c r="BF155" i="4"/>
  <c r="BG155" i="4"/>
  <c r="BH155" i="4"/>
  <c r="BI155" i="4"/>
  <c r="BJ155" i="4"/>
  <c r="BK155" i="4"/>
  <c r="BL155" i="4"/>
  <c r="BM155" i="4"/>
  <c r="BN155" i="4"/>
  <c r="BO155" i="4"/>
  <c r="BP155" i="4"/>
  <c r="BQ155" i="4"/>
  <c r="BR155" i="4"/>
  <c r="BS155" i="4"/>
  <c r="BT155" i="4"/>
  <c r="BU155" i="4"/>
  <c r="BV155" i="4"/>
  <c r="BW155" i="4"/>
  <c r="BX155" i="4"/>
  <c r="BY155" i="4"/>
  <c r="BZ155" i="4"/>
  <c r="F156" i="4"/>
  <c r="G156" i="4"/>
  <c r="H156" i="4"/>
  <c r="I156" i="4"/>
  <c r="J156" i="4"/>
  <c r="K156" i="4"/>
  <c r="L156" i="4"/>
  <c r="M156" i="4"/>
  <c r="N156" i="4"/>
  <c r="O156" i="4"/>
  <c r="P156" i="4"/>
  <c r="Q156" i="4"/>
  <c r="R156" i="4"/>
  <c r="S156" i="4"/>
  <c r="T156" i="4"/>
  <c r="U156" i="4"/>
  <c r="V156" i="4"/>
  <c r="W156" i="4"/>
  <c r="X156" i="4"/>
  <c r="Y156" i="4"/>
  <c r="Z156" i="4"/>
  <c r="AA156" i="4"/>
  <c r="AB156" i="4"/>
  <c r="AC156" i="4"/>
  <c r="AD156" i="4"/>
  <c r="AE156" i="4"/>
  <c r="AF156" i="4"/>
  <c r="AG156" i="4"/>
  <c r="AH156" i="4"/>
  <c r="AI156" i="4"/>
  <c r="AJ156" i="4"/>
  <c r="AK156" i="4"/>
  <c r="AL156" i="4"/>
  <c r="AM156" i="4"/>
  <c r="AN156" i="4"/>
  <c r="AO156" i="4"/>
  <c r="AP156" i="4"/>
  <c r="AQ156" i="4"/>
  <c r="AR156" i="4"/>
  <c r="AS156" i="4"/>
  <c r="AT156" i="4"/>
  <c r="AU156" i="4"/>
  <c r="AV156" i="4"/>
  <c r="AW156" i="4"/>
  <c r="AX156" i="4"/>
  <c r="AY156" i="4"/>
  <c r="AZ156" i="4"/>
  <c r="BA156" i="4"/>
  <c r="BB156" i="4"/>
  <c r="BC156" i="4"/>
  <c r="BD156" i="4"/>
  <c r="BE156" i="4"/>
  <c r="BF156" i="4"/>
  <c r="BG156" i="4"/>
  <c r="BH156" i="4"/>
  <c r="BI156" i="4"/>
  <c r="BJ156" i="4"/>
  <c r="BK156" i="4"/>
  <c r="BL156" i="4"/>
  <c r="BM156" i="4"/>
  <c r="BN156" i="4"/>
  <c r="BO156" i="4"/>
  <c r="BP156" i="4"/>
  <c r="BQ156" i="4"/>
  <c r="BR156" i="4"/>
  <c r="BS156" i="4"/>
  <c r="BT156" i="4"/>
  <c r="BU156" i="4"/>
  <c r="BV156" i="4"/>
  <c r="BW156" i="4"/>
  <c r="BX156" i="4"/>
  <c r="BY156" i="4"/>
  <c r="BZ156" i="4"/>
  <c r="F157" i="4"/>
  <c r="G157" i="4"/>
  <c r="H157" i="4"/>
  <c r="I157" i="4"/>
  <c r="J157" i="4"/>
  <c r="K157" i="4"/>
  <c r="L157" i="4"/>
  <c r="M157" i="4"/>
  <c r="N157" i="4"/>
  <c r="O157" i="4"/>
  <c r="P157" i="4"/>
  <c r="Q157" i="4"/>
  <c r="R157" i="4"/>
  <c r="S157" i="4"/>
  <c r="T157" i="4"/>
  <c r="U157" i="4"/>
  <c r="V157" i="4"/>
  <c r="W157" i="4"/>
  <c r="X157" i="4"/>
  <c r="Y157" i="4"/>
  <c r="Z157" i="4"/>
  <c r="AA157" i="4"/>
  <c r="AB157" i="4"/>
  <c r="AC157" i="4"/>
  <c r="AD157" i="4"/>
  <c r="AE157" i="4"/>
  <c r="AF157" i="4"/>
  <c r="AG157" i="4"/>
  <c r="AH157" i="4"/>
  <c r="AI157" i="4"/>
  <c r="AJ157" i="4"/>
  <c r="AK157" i="4"/>
  <c r="AL157" i="4"/>
  <c r="AM157" i="4"/>
  <c r="AN157" i="4"/>
  <c r="AO157" i="4"/>
  <c r="AP157" i="4"/>
  <c r="AQ157" i="4"/>
  <c r="AR157" i="4"/>
  <c r="AS157" i="4"/>
  <c r="AT157" i="4"/>
  <c r="AU157" i="4"/>
  <c r="AV157" i="4"/>
  <c r="AW157" i="4"/>
  <c r="AX157" i="4"/>
  <c r="AY157" i="4"/>
  <c r="AZ157" i="4"/>
  <c r="BA157" i="4"/>
  <c r="BB157" i="4"/>
  <c r="BC157" i="4"/>
  <c r="BD157" i="4"/>
  <c r="BE157" i="4"/>
  <c r="BF157" i="4"/>
  <c r="BG157" i="4"/>
  <c r="BH157" i="4"/>
  <c r="BI157" i="4"/>
  <c r="BJ157" i="4"/>
  <c r="BK157" i="4"/>
  <c r="BL157" i="4"/>
  <c r="BM157" i="4"/>
  <c r="BN157" i="4"/>
  <c r="BO157" i="4"/>
  <c r="BP157" i="4"/>
  <c r="BQ157" i="4"/>
  <c r="BR157" i="4"/>
  <c r="BS157" i="4"/>
  <c r="BT157" i="4"/>
  <c r="BU157" i="4"/>
  <c r="BV157" i="4"/>
  <c r="BW157" i="4"/>
  <c r="BX157" i="4"/>
  <c r="BY157" i="4"/>
  <c r="BZ157" i="4"/>
  <c r="F158" i="4"/>
  <c r="G158" i="4"/>
  <c r="H158" i="4"/>
  <c r="I158" i="4"/>
  <c r="J158" i="4"/>
  <c r="K158" i="4"/>
  <c r="L158" i="4"/>
  <c r="M158" i="4"/>
  <c r="N158" i="4"/>
  <c r="O158" i="4"/>
  <c r="P158" i="4"/>
  <c r="Q158" i="4"/>
  <c r="R158" i="4"/>
  <c r="S158" i="4"/>
  <c r="T158" i="4"/>
  <c r="U158" i="4"/>
  <c r="V158" i="4"/>
  <c r="W158" i="4"/>
  <c r="X158" i="4"/>
  <c r="Y158" i="4"/>
  <c r="Z158" i="4"/>
  <c r="AA158" i="4"/>
  <c r="AB158" i="4"/>
  <c r="AC158" i="4"/>
  <c r="AD158" i="4"/>
  <c r="AE158" i="4"/>
  <c r="AF158" i="4"/>
  <c r="AG158" i="4"/>
  <c r="AH158" i="4"/>
  <c r="AI158" i="4"/>
  <c r="AJ158" i="4"/>
  <c r="AK158" i="4"/>
  <c r="AL158" i="4"/>
  <c r="AM158" i="4"/>
  <c r="AN158" i="4"/>
  <c r="AO158" i="4"/>
  <c r="AP158" i="4"/>
  <c r="AQ158" i="4"/>
  <c r="AR158" i="4"/>
  <c r="AS158" i="4"/>
  <c r="AT158" i="4"/>
  <c r="AU158" i="4"/>
  <c r="AV158" i="4"/>
  <c r="AW158" i="4"/>
  <c r="AX158" i="4"/>
  <c r="AY158" i="4"/>
  <c r="AZ158" i="4"/>
  <c r="BA158" i="4"/>
  <c r="BB158" i="4"/>
  <c r="BC158" i="4"/>
  <c r="BD158" i="4"/>
  <c r="BE158" i="4"/>
  <c r="BF158" i="4"/>
  <c r="BG158" i="4"/>
  <c r="BH158" i="4"/>
  <c r="BI158" i="4"/>
  <c r="BJ158" i="4"/>
  <c r="BK158" i="4"/>
  <c r="BL158" i="4"/>
  <c r="BM158" i="4"/>
  <c r="BN158" i="4"/>
  <c r="BO158" i="4"/>
  <c r="BP158" i="4"/>
  <c r="BQ158" i="4"/>
  <c r="BR158" i="4"/>
  <c r="BS158" i="4"/>
  <c r="BT158" i="4"/>
  <c r="BU158" i="4"/>
  <c r="BV158" i="4"/>
  <c r="BW158" i="4"/>
  <c r="BX158" i="4"/>
  <c r="BY158" i="4"/>
  <c r="BZ158" i="4"/>
  <c r="F159" i="4"/>
  <c r="G159" i="4"/>
  <c r="H159" i="4"/>
  <c r="I159" i="4"/>
  <c r="J159" i="4"/>
  <c r="K159" i="4"/>
  <c r="L159" i="4"/>
  <c r="M159" i="4"/>
  <c r="N159" i="4"/>
  <c r="O159" i="4"/>
  <c r="P159" i="4"/>
  <c r="Q159" i="4"/>
  <c r="R159" i="4"/>
  <c r="S159" i="4"/>
  <c r="T159" i="4"/>
  <c r="U159" i="4"/>
  <c r="V159" i="4"/>
  <c r="W159" i="4"/>
  <c r="X159" i="4"/>
  <c r="Y159" i="4"/>
  <c r="Z159" i="4"/>
  <c r="AA159" i="4"/>
  <c r="AB159" i="4"/>
  <c r="AC159" i="4"/>
  <c r="AD159" i="4"/>
  <c r="AE159" i="4"/>
  <c r="AF159" i="4"/>
  <c r="AG159" i="4"/>
  <c r="AH159" i="4"/>
  <c r="AI159" i="4"/>
  <c r="AJ159" i="4"/>
  <c r="AK159" i="4"/>
  <c r="AL159" i="4"/>
  <c r="AM159" i="4"/>
  <c r="AN159" i="4"/>
  <c r="AO159" i="4"/>
  <c r="AP159" i="4"/>
  <c r="AQ159" i="4"/>
  <c r="AR159" i="4"/>
  <c r="AS159" i="4"/>
  <c r="AT159" i="4"/>
  <c r="AU159" i="4"/>
  <c r="AV159" i="4"/>
  <c r="AW159" i="4"/>
  <c r="AX159" i="4"/>
  <c r="AY159" i="4"/>
  <c r="AZ159" i="4"/>
  <c r="BA159" i="4"/>
  <c r="BB159" i="4"/>
  <c r="BC159" i="4"/>
  <c r="BD159" i="4"/>
  <c r="BE159" i="4"/>
  <c r="BF159" i="4"/>
  <c r="BG159" i="4"/>
  <c r="BH159" i="4"/>
  <c r="BI159" i="4"/>
  <c r="BJ159" i="4"/>
  <c r="BK159" i="4"/>
  <c r="BL159" i="4"/>
  <c r="BM159" i="4"/>
  <c r="BN159" i="4"/>
  <c r="BO159" i="4"/>
  <c r="BP159" i="4"/>
  <c r="BQ159" i="4"/>
  <c r="BR159" i="4"/>
  <c r="BS159" i="4"/>
  <c r="BT159" i="4"/>
  <c r="BU159" i="4"/>
  <c r="BV159" i="4"/>
  <c r="BW159" i="4"/>
  <c r="BX159" i="4"/>
  <c r="BY159" i="4"/>
  <c r="BZ159" i="4"/>
  <c r="F160" i="4"/>
  <c r="G160" i="4"/>
  <c r="H160" i="4"/>
  <c r="I160" i="4"/>
  <c r="J160" i="4"/>
  <c r="K160" i="4"/>
  <c r="L160" i="4"/>
  <c r="M160" i="4"/>
  <c r="N160" i="4"/>
  <c r="O160" i="4"/>
  <c r="P160" i="4"/>
  <c r="Q160" i="4"/>
  <c r="R160" i="4"/>
  <c r="S160" i="4"/>
  <c r="T160" i="4"/>
  <c r="U160" i="4"/>
  <c r="V160" i="4"/>
  <c r="W160" i="4"/>
  <c r="X160" i="4"/>
  <c r="Y160" i="4"/>
  <c r="Z160" i="4"/>
  <c r="AA160" i="4"/>
  <c r="AB160" i="4"/>
  <c r="AC160" i="4"/>
  <c r="AD160" i="4"/>
  <c r="AE160" i="4"/>
  <c r="AF160" i="4"/>
  <c r="AG160" i="4"/>
  <c r="AH160" i="4"/>
  <c r="AI160" i="4"/>
  <c r="AJ160" i="4"/>
  <c r="AK160" i="4"/>
  <c r="AL160" i="4"/>
  <c r="AM160" i="4"/>
  <c r="AN160" i="4"/>
  <c r="AO160" i="4"/>
  <c r="AP160" i="4"/>
  <c r="AQ160" i="4"/>
  <c r="AR160" i="4"/>
  <c r="AS160" i="4"/>
  <c r="AT160" i="4"/>
  <c r="AU160" i="4"/>
  <c r="AV160" i="4"/>
  <c r="AW160" i="4"/>
  <c r="AX160" i="4"/>
  <c r="AY160" i="4"/>
  <c r="AZ160" i="4"/>
  <c r="BA160" i="4"/>
  <c r="BB160" i="4"/>
  <c r="BC160" i="4"/>
  <c r="BD160" i="4"/>
  <c r="BE160" i="4"/>
  <c r="BF160" i="4"/>
  <c r="BG160" i="4"/>
  <c r="BH160" i="4"/>
  <c r="BI160" i="4"/>
  <c r="BJ160" i="4"/>
  <c r="BK160" i="4"/>
  <c r="BL160" i="4"/>
  <c r="BM160" i="4"/>
  <c r="BN160" i="4"/>
  <c r="BO160" i="4"/>
  <c r="BP160" i="4"/>
  <c r="BQ160" i="4"/>
  <c r="BR160" i="4"/>
  <c r="BS160" i="4"/>
  <c r="BT160" i="4"/>
  <c r="BU160" i="4"/>
  <c r="BV160" i="4"/>
  <c r="BW160" i="4"/>
  <c r="BX160" i="4"/>
  <c r="BY160" i="4"/>
  <c r="BZ160" i="4"/>
  <c r="F161" i="4"/>
  <c r="G161" i="4"/>
  <c r="H161" i="4"/>
  <c r="I161" i="4"/>
  <c r="J161" i="4"/>
  <c r="K161" i="4"/>
  <c r="L161" i="4"/>
  <c r="M161" i="4"/>
  <c r="N161" i="4"/>
  <c r="O161" i="4"/>
  <c r="P161" i="4"/>
  <c r="Q161" i="4"/>
  <c r="R161" i="4"/>
  <c r="S161" i="4"/>
  <c r="T161" i="4"/>
  <c r="U161" i="4"/>
  <c r="V161" i="4"/>
  <c r="W161" i="4"/>
  <c r="X161" i="4"/>
  <c r="Y161" i="4"/>
  <c r="Z161" i="4"/>
  <c r="AA161" i="4"/>
  <c r="AB161" i="4"/>
  <c r="AC161" i="4"/>
  <c r="AD161" i="4"/>
  <c r="AE161" i="4"/>
  <c r="AF161" i="4"/>
  <c r="AG161" i="4"/>
  <c r="AH161" i="4"/>
  <c r="AI161" i="4"/>
  <c r="AJ161" i="4"/>
  <c r="AK161" i="4"/>
  <c r="AL161" i="4"/>
  <c r="AM161" i="4"/>
  <c r="AN161" i="4"/>
  <c r="AO161" i="4"/>
  <c r="AP161" i="4"/>
  <c r="AQ161" i="4"/>
  <c r="AR161" i="4"/>
  <c r="AS161" i="4"/>
  <c r="AT161" i="4"/>
  <c r="AU161" i="4"/>
  <c r="AV161" i="4"/>
  <c r="AW161" i="4"/>
  <c r="AX161" i="4"/>
  <c r="AY161" i="4"/>
  <c r="AZ161" i="4"/>
  <c r="BA161" i="4"/>
  <c r="BB161" i="4"/>
  <c r="BC161" i="4"/>
  <c r="BD161" i="4"/>
  <c r="BE161" i="4"/>
  <c r="BF161" i="4"/>
  <c r="BG161" i="4"/>
  <c r="BH161" i="4"/>
  <c r="BI161" i="4"/>
  <c r="BJ161" i="4"/>
  <c r="BK161" i="4"/>
  <c r="BL161" i="4"/>
  <c r="BM161" i="4"/>
  <c r="BN161" i="4"/>
  <c r="BO161" i="4"/>
  <c r="BP161" i="4"/>
  <c r="BQ161" i="4"/>
  <c r="BR161" i="4"/>
  <c r="BS161" i="4"/>
  <c r="BT161" i="4"/>
  <c r="BU161" i="4"/>
  <c r="BV161" i="4"/>
  <c r="BW161" i="4"/>
  <c r="BX161" i="4"/>
  <c r="BY161" i="4"/>
  <c r="BZ161" i="4"/>
  <c r="F162" i="4"/>
  <c r="G162" i="4"/>
  <c r="H162" i="4"/>
  <c r="I162" i="4"/>
  <c r="J162" i="4"/>
  <c r="K162" i="4"/>
  <c r="L162" i="4"/>
  <c r="M162" i="4"/>
  <c r="N162" i="4"/>
  <c r="O162" i="4"/>
  <c r="P162" i="4"/>
  <c r="Q162" i="4"/>
  <c r="R162" i="4"/>
  <c r="S162" i="4"/>
  <c r="T162" i="4"/>
  <c r="U162" i="4"/>
  <c r="V162" i="4"/>
  <c r="W162" i="4"/>
  <c r="X162" i="4"/>
  <c r="Y162" i="4"/>
  <c r="Z162" i="4"/>
  <c r="AA162" i="4"/>
  <c r="AB162" i="4"/>
  <c r="AC162" i="4"/>
  <c r="AD162" i="4"/>
  <c r="AE162" i="4"/>
  <c r="AF162" i="4"/>
  <c r="AG162" i="4"/>
  <c r="AH162" i="4"/>
  <c r="AI162" i="4"/>
  <c r="AJ162" i="4"/>
  <c r="AK162" i="4"/>
  <c r="AL162" i="4"/>
  <c r="AM162" i="4"/>
  <c r="AN162" i="4"/>
  <c r="AO162" i="4"/>
  <c r="AP162" i="4"/>
  <c r="AQ162" i="4"/>
  <c r="AR162" i="4"/>
  <c r="AS162" i="4"/>
  <c r="AT162" i="4"/>
  <c r="AU162" i="4"/>
  <c r="AV162" i="4"/>
  <c r="AW162" i="4"/>
  <c r="AX162" i="4"/>
  <c r="AY162" i="4"/>
  <c r="AZ162" i="4"/>
  <c r="BA162" i="4"/>
  <c r="BB162" i="4"/>
  <c r="BC162" i="4"/>
  <c r="BD162" i="4"/>
  <c r="BE162" i="4"/>
  <c r="BF162" i="4"/>
  <c r="BG162" i="4"/>
  <c r="BH162" i="4"/>
  <c r="BI162" i="4"/>
  <c r="BJ162" i="4"/>
  <c r="BK162" i="4"/>
  <c r="BL162" i="4"/>
  <c r="BM162" i="4"/>
  <c r="BN162" i="4"/>
  <c r="BO162" i="4"/>
  <c r="BP162" i="4"/>
  <c r="BQ162" i="4"/>
  <c r="BR162" i="4"/>
  <c r="BS162" i="4"/>
  <c r="BT162" i="4"/>
  <c r="BU162" i="4"/>
  <c r="BV162" i="4"/>
  <c r="BW162" i="4"/>
  <c r="BX162" i="4"/>
  <c r="BY162" i="4"/>
  <c r="BZ162" i="4"/>
  <c r="F163" i="4"/>
  <c r="G163" i="4"/>
  <c r="H163" i="4"/>
  <c r="I163" i="4"/>
  <c r="J163" i="4"/>
  <c r="K163" i="4"/>
  <c r="L163" i="4"/>
  <c r="M163" i="4"/>
  <c r="N163" i="4"/>
  <c r="O163" i="4"/>
  <c r="P163" i="4"/>
  <c r="Q163" i="4"/>
  <c r="R163" i="4"/>
  <c r="S163" i="4"/>
  <c r="T163" i="4"/>
  <c r="U163" i="4"/>
  <c r="V163" i="4"/>
  <c r="W163" i="4"/>
  <c r="X163" i="4"/>
  <c r="Y163" i="4"/>
  <c r="Z163" i="4"/>
  <c r="AA163" i="4"/>
  <c r="AB163" i="4"/>
  <c r="AC163" i="4"/>
  <c r="AD163" i="4"/>
  <c r="AE163" i="4"/>
  <c r="AF163" i="4"/>
  <c r="AG163" i="4"/>
  <c r="AH163" i="4"/>
  <c r="AI163" i="4"/>
  <c r="AJ163" i="4"/>
  <c r="AK163" i="4"/>
  <c r="AL163" i="4"/>
  <c r="AM163" i="4"/>
  <c r="AN163" i="4"/>
  <c r="AO163" i="4"/>
  <c r="AP163" i="4"/>
  <c r="AQ163" i="4"/>
  <c r="AR163" i="4"/>
  <c r="AS163" i="4"/>
  <c r="AT163" i="4"/>
  <c r="AU163" i="4"/>
  <c r="AV163" i="4"/>
  <c r="AW163" i="4"/>
  <c r="AX163" i="4"/>
  <c r="AY163" i="4"/>
  <c r="AZ163" i="4"/>
  <c r="BA163" i="4"/>
  <c r="BB163" i="4"/>
  <c r="BC163" i="4"/>
  <c r="BD163" i="4"/>
  <c r="BE163" i="4"/>
  <c r="BF163" i="4"/>
  <c r="BG163" i="4"/>
  <c r="BH163" i="4"/>
  <c r="BI163" i="4"/>
  <c r="BJ163" i="4"/>
  <c r="BK163" i="4"/>
  <c r="BL163" i="4"/>
  <c r="BM163" i="4"/>
  <c r="BN163" i="4"/>
  <c r="BO163" i="4"/>
  <c r="BP163" i="4"/>
  <c r="BQ163" i="4"/>
  <c r="BR163" i="4"/>
  <c r="BS163" i="4"/>
  <c r="BT163" i="4"/>
  <c r="BU163" i="4"/>
  <c r="BV163" i="4"/>
  <c r="BW163" i="4"/>
  <c r="BX163" i="4"/>
  <c r="BY163" i="4"/>
  <c r="BZ163" i="4"/>
  <c r="F164" i="4"/>
  <c r="G164" i="4"/>
  <c r="H164" i="4"/>
  <c r="I164" i="4"/>
  <c r="J164" i="4"/>
  <c r="K164" i="4"/>
  <c r="L164" i="4"/>
  <c r="M164" i="4"/>
  <c r="N164" i="4"/>
  <c r="O164" i="4"/>
  <c r="P164" i="4"/>
  <c r="Q164" i="4"/>
  <c r="R164" i="4"/>
  <c r="S164" i="4"/>
  <c r="T164" i="4"/>
  <c r="U164" i="4"/>
  <c r="V164" i="4"/>
  <c r="W164" i="4"/>
  <c r="X164" i="4"/>
  <c r="Y164" i="4"/>
  <c r="Z164" i="4"/>
  <c r="AA164" i="4"/>
  <c r="AB164" i="4"/>
  <c r="AC164" i="4"/>
  <c r="AD164" i="4"/>
  <c r="AE164" i="4"/>
  <c r="AF164" i="4"/>
  <c r="AG164" i="4"/>
  <c r="AH164" i="4"/>
  <c r="AI164" i="4"/>
  <c r="AJ164" i="4"/>
  <c r="AK164" i="4"/>
  <c r="AL164" i="4"/>
  <c r="AM164" i="4"/>
  <c r="AN164" i="4"/>
  <c r="AO164" i="4"/>
  <c r="AP164" i="4"/>
  <c r="AQ164" i="4"/>
  <c r="AR164" i="4"/>
  <c r="AS164" i="4"/>
  <c r="AT164" i="4"/>
  <c r="AU164" i="4"/>
  <c r="AV164" i="4"/>
  <c r="AW164" i="4"/>
  <c r="AX164" i="4"/>
  <c r="AY164" i="4"/>
  <c r="AZ164" i="4"/>
  <c r="BA164" i="4"/>
  <c r="BB164" i="4"/>
  <c r="BC164" i="4"/>
  <c r="BD164" i="4"/>
  <c r="BE164" i="4"/>
  <c r="BF164" i="4"/>
  <c r="BG164" i="4"/>
  <c r="BH164" i="4"/>
  <c r="BI164" i="4"/>
  <c r="BJ164" i="4"/>
  <c r="BK164" i="4"/>
  <c r="BL164" i="4"/>
  <c r="BM164" i="4"/>
  <c r="BN164" i="4"/>
  <c r="BO164" i="4"/>
  <c r="BP164" i="4"/>
  <c r="BQ164" i="4"/>
  <c r="BR164" i="4"/>
  <c r="BS164" i="4"/>
  <c r="BT164" i="4"/>
  <c r="BU164" i="4"/>
  <c r="BV164" i="4"/>
  <c r="BW164" i="4"/>
  <c r="BX164" i="4"/>
  <c r="BY164" i="4"/>
  <c r="BZ164" i="4"/>
  <c r="F165" i="4"/>
  <c r="G165" i="4"/>
  <c r="H165" i="4"/>
  <c r="I165" i="4"/>
  <c r="J165" i="4"/>
  <c r="K165" i="4"/>
  <c r="L165" i="4"/>
  <c r="M165" i="4"/>
  <c r="N165" i="4"/>
  <c r="O165" i="4"/>
  <c r="P165" i="4"/>
  <c r="Q165" i="4"/>
  <c r="R165" i="4"/>
  <c r="S165" i="4"/>
  <c r="T165" i="4"/>
  <c r="U165" i="4"/>
  <c r="V165" i="4"/>
  <c r="W165" i="4"/>
  <c r="X165" i="4"/>
  <c r="Y165" i="4"/>
  <c r="Z165" i="4"/>
  <c r="AA165" i="4"/>
  <c r="AB165" i="4"/>
  <c r="AC165" i="4"/>
  <c r="AD165" i="4"/>
  <c r="AE165" i="4"/>
  <c r="AF165" i="4"/>
  <c r="AG165" i="4"/>
  <c r="AH165" i="4"/>
  <c r="AI165" i="4"/>
  <c r="AJ165" i="4"/>
  <c r="AK165" i="4"/>
  <c r="AL165" i="4"/>
  <c r="AM165" i="4"/>
  <c r="AN165" i="4"/>
  <c r="AO165" i="4"/>
  <c r="AP165" i="4"/>
  <c r="AQ165" i="4"/>
  <c r="AR165" i="4"/>
  <c r="AS165" i="4"/>
  <c r="AT165" i="4"/>
  <c r="AU165" i="4"/>
  <c r="AV165" i="4"/>
  <c r="AW165" i="4"/>
  <c r="AX165" i="4"/>
  <c r="AY165" i="4"/>
  <c r="AZ165" i="4"/>
  <c r="BA165" i="4"/>
  <c r="BB165" i="4"/>
  <c r="BC165" i="4"/>
  <c r="BD165" i="4"/>
  <c r="BE165" i="4"/>
  <c r="BF165" i="4"/>
  <c r="BG165" i="4"/>
  <c r="BH165" i="4"/>
  <c r="BI165" i="4"/>
  <c r="BJ165" i="4"/>
  <c r="BK165" i="4"/>
  <c r="BL165" i="4"/>
  <c r="BM165" i="4"/>
  <c r="BN165" i="4"/>
  <c r="BO165" i="4"/>
  <c r="BP165" i="4"/>
  <c r="BQ165" i="4"/>
  <c r="BR165" i="4"/>
  <c r="BS165" i="4"/>
  <c r="BT165" i="4"/>
  <c r="BU165" i="4"/>
  <c r="BV165" i="4"/>
  <c r="BW165" i="4"/>
  <c r="BX165" i="4"/>
  <c r="BY165" i="4"/>
  <c r="BZ165" i="4"/>
  <c r="F166" i="4"/>
  <c r="G166" i="4"/>
  <c r="H166" i="4"/>
  <c r="I166" i="4"/>
  <c r="J166" i="4"/>
  <c r="K166" i="4"/>
  <c r="L166" i="4"/>
  <c r="M166" i="4"/>
  <c r="N166" i="4"/>
  <c r="O166" i="4"/>
  <c r="P166" i="4"/>
  <c r="Q166" i="4"/>
  <c r="R166" i="4"/>
  <c r="S166" i="4"/>
  <c r="T166" i="4"/>
  <c r="U166" i="4"/>
  <c r="V166" i="4"/>
  <c r="W166" i="4"/>
  <c r="X166" i="4"/>
  <c r="Y166" i="4"/>
  <c r="Z166" i="4"/>
  <c r="AA166" i="4"/>
  <c r="AB166" i="4"/>
  <c r="AC166" i="4"/>
  <c r="AD166" i="4"/>
  <c r="AE166" i="4"/>
  <c r="AF166" i="4"/>
  <c r="AG166" i="4"/>
  <c r="AH166" i="4"/>
  <c r="AI166" i="4"/>
  <c r="AJ166" i="4"/>
  <c r="AK166" i="4"/>
  <c r="AL166" i="4"/>
  <c r="AM166" i="4"/>
  <c r="AN166" i="4"/>
  <c r="AO166" i="4"/>
  <c r="AP166" i="4"/>
  <c r="AQ166" i="4"/>
  <c r="AR166" i="4"/>
  <c r="AS166" i="4"/>
  <c r="AT166" i="4"/>
  <c r="AU166" i="4"/>
  <c r="AV166" i="4"/>
  <c r="AW166" i="4"/>
  <c r="AX166" i="4"/>
  <c r="AY166" i="4"/>
  <c r="AZ166" i="4"/>
  <c r="BA166" i="4"/>
  <c r="BB166" i="4"/>
  <c r="BC166" i="4"/>
  <c r="BD166" i="4"/>
  <c r="BE166" i="4"/>
  <c r="BF166" i="4"/>
  <c r="BG166" i="4"/>
  <c r="BH166" i="4"/>
  <c r="BI166" i="4"/>
  <c r="BJ166" i="4"/>
  <c r="BK166" i="4"/>
  <c r="BL166" i="4"/>
  <c r="BM166" i="4"/>
  <c r="BN166" i="4"/>
  <c r="BO166" i="4"/>
  <c r="BP166" i="4"/>
  <c r="BQ166" i="4"/>
  <c r="BR166" i="4"/>
  <c r="BS166" i="4"/>
  <c r="BT166" i="4"/>
  <c r="BU166" i="4"/>
  <c r="BV166" i="4"/>
  <c r="BW166" i="4"/>
  <c r="BX166" i="4"/>
  <c r="BY166" i="4"/>
  <c r="BZ166" i="4"/>
  <c r="F167" i="4"/>
  <c r="G167" i="4"/>
  <c r="H167" i="4"/>
  <c r="I167" i="4"/>
  <c r="J167" i="4"/>
  <c r="K167" i="4"/>
  <c r="L167" i="4"/>
  <c r="M167" i="4"/>
  <c r="N167" i="4"/>
  <c r="O167" i="4"/>
  <c r="P167" i="4"/>
  <c r="Q167" i="4"/>
  <c r="R167" i="4"/>
  <c r="S167" i="4"/>
  <c r="T167" i="4"/>
  <c r="U167" i="4"/>
  <c r="V167" i="4"/>
  <c r="W167" i="4"/>
  <c r="X167" i="4"/>
  <c r="Y167" i="4"/>
  <c r="Z167" i="4"/>
  <c r="AA167" i="4"/>
  <c r="AB167" i="4"/>
  <c r="AC167" i="4"/>
  <c r="AD167" i="4"/>
  <c r="AE167" i="4"/>
  <c r="AF167" i="4"/>
  <c r="AG167" i="4"/>
  <c r="AH167" i="4"/>
  <c r="AI167" i="4"/>
  <c r="AJ167" i="4"/>
  <c r="AK167" i="4"/>
  <c r="AL167" i="4"/>
  <c r="AM167" i="4"/>
  <c r="AN167" i="4"/>
  <c r="AO167" i="4"/>
  <c r="AP167" i="4"/>
  <c r="AQ167" i="4"/>
  <c r="AR167" i="4"/>
  <c r="AS167" i="4"/>
  <c r="AT167" i="4"/>
  <c r="AU167" i="4"/>
  <c r="AV167" i="4"/>
  <c r="AW167" i="4"/>
  <c r="AX167" i="4"/>
  <c r="AY167" i="4"/>
  <c r="AZ167" i="4"/>
  <c r="BA167" i="4"/>
  <c r="BB167" i="4"/>
  <c r="BC167" i="4"/>
  <c r="BD167" i="4"/>
  <c r="BE167" i="4"/>
  <c r="BF167" i="4"/>
  <c r="BG167" i="4"/>
  <c r="BH167" i="4"/>
  <c r="BI167" i="4"/>
  <c r="BJ167" i="4"/>
  <c r="BK167" i="4"/>
  <c r="BL167" i="4"/>
  <c r="BM167" i="4"/>
  <c r="BN167" i="4"/>
  <c r="BO167" i="4"/>
  <c r="BP167" i="4"/>
  <c r="BQ167" i="4"/>
  <c r="BR167" i="4"/>
  <c r="BS167" i="4"/>
  <c r="BT167" i="4"/>
  <c r="BU167" i="4"/>
  <c r="BV167" i="4"/>
  <c r="BW167" i="4"/>
  <c r="BX167" i="4"/>
  <c r="BY167" i="4"/>
  <c r="BZ167" i="4"/>
  <c r="F168" i="4"/>
  <c r="G168" i="4"/>
  <c r="H168" i="4"/>
  <c r="I168" i="4"/>
  <c r="J168" i="4"/>
  <c r="K168" i="4"/>
  <c r="L168" i="4"/>
  <c r="M168" i="4"/>
  <c r="N168" i="4"/>
  <c r="O168" i="4"/>
  <c r="P168" i="4"/>
  <c r="Q168" i="4"/>
  <c r="R168" i="4"/>
  <c r="S168" i="4"/>
  <c r="T168" i="4"/>
  <c r="U168" i="4"/>
  <c r="V168" i="4"/>
  <c r="W168" i="4"/>
  <c r="X168" i="4"/>
  <c r="Y168" i="4"/>
  <c r="Z168" i="4"/>
  <c r="AA168" i="4"/>
  <c r="AB168" i="4"/>
  <c r="AC168" i="4"/>
  <c r="AD168" i="4"/>
  <c r="AE168" i="4"/>
  <c r="AF168" i="4"/>
  <c r="AG168" i="4"/>
  <c r="AH168" i="4"/>
  <c r="AI168" i="4"/>
  <c r="AJ168" i="4"/>
  <c r="AK168" i="4"/>
  <c r="AL168" i="4"/>
  <c r="AM168" i="4"/>
  <c r="AN168" i="4"/>
  <c r="AO168" i="4"/>
  <c r="AP168" i="4"/>
  <c r="AQ168" i="4"/>
  <c r="AR168" i="4"/>
  <c r="AS168" i="4"/>
  <c r="AT168" i="4"/>
  <c r="AU168" i="4"/>
  <c r="AV168" i="4"/>
  <c r="AW168" i="4"/>
  <c r="AX168" i="4"/>
  <c r="AY168" i="4"/>
  <c r="AZ168" i="4"/>
  <c r="BA168" i="4"/>
  <c r="BB168" i="4"/>
  <c r="BC168" i="4"/>
  <c r="BD168" i="4"/>
  <c r="BE168" i="4"/>
  <c r="BF168" i="4"/>
  <c r="BG168" i="4"/>
  <c r="BH168" i="4"/>
  <c r="BI168" i="4"/>
  <c r="BJ168" i="4"/>
  <c r="BK168" i="4"/>
  <c r="BL168" i="4"/>
  <c r="BM168" i="4"/>
  <c r="BN168" i="4"/>
  <c r="BO168" i="4"/>
  <c r="BP168" i="4"/>
  <c r="BQ168" i="4"/>
  <c r="BR168" i="4"/>
  <c r="BS168" i="4"/>
  <c r="BT168" i="4"/>
  <c r="BU168" i="4"/>
  <c r="BV168" i="4"/>
  <c r="BW168" i="4"/>
  <c r="BX168" i="4"/>
  <c r="BY168" i="4"/>
  <c r="BZ168" i="4"/>
  <c r="F169" i="4"/>
  <c r="G169" i="4"/>
  <c r="H169" i="4"/>
  <c r="I169" i="4"/>
  <c r="J169" i="4"/>
  <c r="K169" i="4"/>
  <c r="L169" i="4"/>
  <c r="M169" i="4"/>
  <c r="N169" i="4"/>
  <c r="O169" i="4"/>
  <c r="P169" i="4"/>
  <c r="Q169" i="4"/>
  <c r="R169" i="4"/>
  <c r="S169" i="4"/>
  <c r="T169" i="4"/>
  <c r="U169" i="4"/>
  <c r="V169" i="4"/>
  <c r="W169" i="4"/>
  <c r="X169" i="4"/>
  <c r="Y169" i="4"/>
  <c r="Z169" i="4"/>
  <c r="AA169" i="4"/>
  <c r="AB169" i="4"/>
  <c r="AC169" i="4"/>
  <c r="AD169" i="4"/>
  <c r="AE169" i="4"/>
  <c r="AF169" i="4"/>
  <c r="AG169" i="4"/>
  <c r="AH169" i="4"/>
  <c r="AI169" i="4"/>
  <c r="AJ169" i="4"/>
  <c r="AK169" i="4"/>
  <c r="AL169" i="4"/>
  <c r="AM169" i="4"/>
  <c r="AN169" i="4"/>
  <c r="AO169" i="4"/>
  <c r="AP169" i="4"/>
  <c r="AQ169" i="4"/>
  <c r="AR169" i="4"/>
  <c r="AS169" i="4"/>
  <c r="AT169" i="4"/>
  <c r="AU169" i="4"/>
  <c r="AV169" i="4"/>
  <c r="AW169" i="4"/>
  <c r="AX169" i="4"/>
  <c r="AY169" i="4"/>
  <c r="AZ169" i="4"/>
  <c r="BA169" i="4"/>
  <c r="BB169" i="4"/>
  <c r="BC169" i="4"/>
  <c r="BD169" i="4"/>
  <c r="BE169" i="4"/>
  <c r="BF169" i="4"/>
  <c r="BG169" i="4"/>
  <c r="BH169" i="4"/>
  <c r="BI169" i="4"/>
  <c r="BJ169" i="4"/>
  <c r="BK169" i="4"/>
  <c r="BL169" i="4"/>
  <c r="BM169" i="4"/>
  <c r="BN169" i="4"/>
  <c r="BO169" i="4"/>
  <c r="BP169" i="4"/>
  <c r="BQ169" i="4"/>
  <c r="BR169" i="4"/>
  <c r="BS169" i="4"/>
  <c r="BT169" i="4"/>
  <c r="BU169" i="4"/>
  <c r="BV169" i="4"/>
  <c r="BW169" i="4"/>
  <c r="BX169" i="4"/>
  <c r="BY169" i="4"/>
  <c r="BZ169" i="4"/>
  <c r="F170" i="4"/>
  <c r="G170" i="4"/>
  <c r="H170" i="4"/>
  <c r="I170" i="4"/>
  <c r="J170" i="4"/>
  <c r="K170" i="4"/>
  <c r="L170" i="4"/>
  <c r="M170" i="4"/>
  <c r="N170" i="4"/>
  <c r="O170" i="4"/>
  <c r="P170" i="4"/>
  <c r="Q170" i="4"/>
  <c r="R170" i="4"/>
  <c r="S170" i="4"/>
  <c r="T170" i="4"/>
  <c r="U170" i="4"/>
  <c r="V170" i="4"/>
  <c r="W170" i="4"/>
  <c r="X170" i="4"/>
  <c r="Y170" i="4"/>
  <c r="Z170" i="4"/>
  <c r="AA170" i="4"/>
  <c r="AB170" i="4"/>
  <c r="AC170" i="4"/>
  <c r="AD170" i="4"/>
  <c r="AE170" i="4"/>
  <c r="AF170" i="4"/>
  <c r="AG170" i="4"/>
  <c r="AH170" i="4"/>
  <c r="AI170" i="4"/>
  <c r="AJ170" i="4"/>
  <c r="AK170" i="4"/>
  <c r="AL170" i="4"/>
  <c r="AM170" i="4"/>
  <c r="AN170" i="4"/>
  <c r="AO170" i="4"/>
  <c r="AP170" i="4"/>
  <c r="AQ170" i="4"/>
  <c r="AR170" i="4"/>
  <c r="AS170" i="4"/>
  <c r="AT170" i="4"/>
  <c r="AU170" i="4"/>
  <c r="AV170" i="4"/>
  <c r="AW170" i="4"/>
  <c r="AX170" i="4"/>
  <c r="AY170" i="4"/>
  <c r="AZ170" i="4"/>
  <c r="BA170" i="4"/>
  <c r="BB170" i="4"/>
  <c r="BC170" i="4"/>
  <c r="BD170" i="4"/>
  <c r="BE170" i="4"/>
  <c r="BF170" i="4"/>
  <c r="BG170" i="4"/>
  <c r="BH170" i="4"/>
  <c r="BI170" i="4"/>
  <c r="BJ170" i="4"/>
  <c r="BK170" i="4"/>
  <c r="BL170" i="4"/>
  <c r="BM170" i="4"/>
  <c r="BN170" i="4"/>
  <c r="BO170" i="4"/>
  <c r="BP170" i="4"/>
  <c r="BQ170" i="4"/>
  <c r="BR170" i="4"/>
  <c r="BS170" i="4"/>
  <c r="BT170" i="4"/>
  <c r="BU170" i="4"/>
  <c r="BV170" i="4"/>
  <c r="BW170" i="4"/>
  <c r="BX170" i="4"/>
  <c r="BY170" i="4"/>
  <c r="BZ170" i="4"/>
  <c r="F171" i="4"/>
  <c r="G171" i="4"/>
  <c r="H171" i="4"/>
  <c r="I171" i="4"/>
  <c r="J171" i="4"/>
  <c r="K171" i="4"/>
  <c r="L171" i="4"/>
  <c r="M171" i="4"/>
  <c r="N171" i="4"/>
  <c r="O171" i="4"/>
  <c r="P171" i="4"/>
  <c r="Q171" i="4"/>
  <c r="R171" i="4"/>
  <c r="S171" i="4"/>
  <c r="T171" i="4"/>
  <c r="U171" i="4"/>
  <c r="V171" i="4"/>
  <c r="W171" i="4"/>
  <c r="X171" i="4"/>
  <c r="Y171" i="4"/>
  <c r="Z171" i="4"/>
  <c r="AA171" i="4"/>
  <c r="AB171" i="4"/>
  <c r="AC171" i="4"/>
  <c r="AD171" i="4"/>
  <c r="AE171" i="4"/>
  <c r="AF171" i="4"/>
  <c r="AG171" i="4"/>
  <c r="AH171" i="4"/>
  <c r="AI171" i="4"/>
  <c r="AJ171" i="4"/>
  <c r="AK171" i="4"/>
  <c r="AL171" i="4"/>
  <c r="AM171" i="4"/>
  <c r="AN171" i="4"/>
  <c r="AO171" i="4"/>
  <c r="AP171" i="4"/>
  <c r="AQ171" i="4"/>
  <c r="AR171" i="4"/>
  <c r="AS171" i="4"/>
  <c r="AT171" i="4"/>
  <c r="AU171" i="4"/>
  <c r="AV171" i="4"/>
  <c r="AW171" i="4"/>
  <c r="AX171" i="4"/>
  <c r="AY171" i="4"/>
  <c r="AZ171" i="4"/>
  <c r="BA171" i="4"/>
  <c r="BB171" i="4"/>
  <c r="BC171" i="4"/>
  <c r="BD171" i="4"/>
  <c r="BE171" i="4"/>
  <c r="BF171" i="4"/>
  <c r="BG171" i="4"/>
  <c r="BH171" i="4"/>
  <c r="BI171" i="4"/>
  <c r="BJ171" i="4"/>
  <c r="BK171" i="4"/>
  <c r="BL171" i="4"/>
  <c r="BM171" i="4"/>
  <c r="BN171" i="4"/>
  <c r="BO171" i="4"/>
  <c r="BP171" i="4"/>
  <c r="BQ171" i="4"/>
  <c r="BR171" i="4"/>
  <c r="BS171" i="4"/>
  <c r="BT171" i="4"/>
  <c r="BU171" i="4"/>
  <c r="BV171" i="4"/>
  <c r="BW171" i="4"/>
  <c r="BX171" i="4"/>
  <c r="BY171" i="4"/>
  <c r="BZ171" i="4"/>
  <c r="F172" i="4"/>
  <c r="G172" i="4"/>
  <c r="H172" i="4"/>
  <c r="I172" i="4"/>
  <c r="J172" i="4"/>
  <c r="K172" i="4"/>
  <c r="L172" i="4"/>
  <c r="M172" i="4"/>
  <c r="N172" i="4"/>
  <c r="O172" i="4"/>
  <c r="P172" i="4"/>
  <c r="Q172" i="4"/>
  <c r="R172" i="4"/>
  <c r="S172" i="4"/>
  <c r="T172" i="4"/>
  <c r="U172" i="4"/>
  <c r="V172" i="4"/>
  <c r="W172" i="4"/>
  <c r="X172" i="4"/>
  <c r="Y172" i="4"/>
  <c r="Z172" i="4"/>
  <c r="AA172" i="4"/>
  <c r="AB172" i="4"/>
  <c r="AC172" i="4"/>
  <c r="AD172" i="4"/>
  <c r="AE172" i="4"/>
  <c r="AF172" i="4"/>
  <c r="AG172" i="4"/>
  <c r="AH172" i="4"/>
  <c r="AI172" i="4"/>
  <c r="AJ172" i="4"/>
  <c r="AK172" i="4"/>
  <c r="AL172" i="4"/>
  <c r="AM172" i="4"/>
  <c r="AN172" i="4"/>
  <c r="AO172" i="4"/>
  <c r="AP172" i="4"/>
  <c r="AQ172" i="4"/>
  <c r="AR172" i="4"/>
  <c r="AS172" i="4"/>
  <c r="AT172" i="4"/>
  <c r="AU172" i="4"/>
  <c r="AV172" i="4"/>
  <c r="AW172" i="4"/>
  <c r="AX172" i="4"/>
  <c r="AY172" i="4"/>
  <c r="AZ172" i="4"/>
  <c r="BA172" i="4"/>
  <c r="BB172" i="4"/>
  <c r="BC172" i="4"/>
  <c r="BD172" i="4"/>
  <c r="BE172" i="4"/>
  <c r="BF172" i="4"/>
  <c r="BG172" i="4"/>
  <c r="BH172" i="4"/>
  <c r="BI172" i="4"/>
  <c r="BJ172" i="4"/>
  <c r="BK172" i="4"/>
  <c r="BL172" i="4"/>
  <c r="BM172" i="4"/>
  <c r="BN172" i="4"/>
  <c r="BO172" i="4"/>
  <c r="BP172" i="4"/>
  <c r="BQ172" i="4"/>
  <c r="BR172" i="4"/>
  <c r="BS172" i="4"/>
  <c r="BT172" i="4"/>
  <c r="BU172" i="4"/>
  <c r="BV172" i="4"/>
  <c r="BW172" i="4"/>
  <c r="BX172" i="4"/>
  <c r="BY172" i="4"/>
  <c r="BZ172" i="4"/>
  <c r="F173" i="4"/>
  <c r="G173" i="4"/>
  <c r="H173" i="4"/>
  <c r="I173" i="4"/>
  <c r="J173" i="4"/>
  <c r="K173" i="4"/>
  <c r="L173" i="4"/>
  <c r="M173" i="4"/>
  <c r="N173" i="4"/>
  <c r="O173" i="4"/>
  <c r="P173" i="4"/>
  <c r="Q173" i="4"/>
  <c r="R173" i="4"/>
  <c r="S173" i="4"/>
  <c r="T173" i="4"/>
  <c r="U173" i="4"/>
  <c r="V173" i="4"/>
  <c r="W173" i="4"/>
  <c r="X173" i="4"/>
  <c r="Y173" i="4"/>
  <c r="Z173" i="4"/>
  <c r="AA173" i="4"/>
  <c r="AB173" i="4"/>
  <c r="AC173" i="4"/>
  <c r="AD173" i="4"/>
  <c r="AE173" i="4"/>
  <c r="AF173" i="4"/>
  <c r="AG173" i="4"/>
  <c r="AH173" i="4"/>
  <c r="AI173" i="4"/>
  <c r="AJ173" i="4"/>
  <c r="AK173" i="4"/>
  <c r="AL173" i="4"/>
  <c r="AM173" i="4"/>
  <c r="AN173" i="4"/>
  <c r="AO173" i="4"/>
  <c r="AP173" i="4"/>
  <c r="AQ173" i="4"/>
  <c r="AR173" i="4"/>
  <c r="AS173" i="4"/>
  <c r="AT173" i="4"/>
  <c r="AU173" i="4"/>
  <c r="AV173" i="4"/>
  <c r="AW173" i="4"/>
  <c r="AX173" i="4"/>
  <c r="AY173" i="4"/>
  <c r="AZ173" i="4"/>
  <c r="BA173" i="4"/>
  <c r="BB173" i="4"/>
  <c r="BC173" i="4"/>
  <c r="BD173" i="4"/>
  <c r="BE173" i="4"/>
  <c r="BF173" i="4"/>
  <c r="BG173" i="4"/>
  <c r="BH173" i="4"/>
  <c r="BI173" i="4"/>
  <c r="BJ173" i="4"/>
  <c r="BK173" i="4"/>
  <c r="BL173" i="4"/>
  <c r="BM173" i="4"/>
  <c r="BN173" i="4"/>
  <c r="BO173" i="4"/>
  <c r="BP173" i="4"/>
  <c r="BQ173" i="4"/>
  <c r="BR173" i="4"/>
  <c r="BS173" i="4"/>
  <c r="BT173" i="4"/>
  <c r="BU173" i="4"/>
  <c r="BV173" i="4"/>
  <c r="BW173" i="4"/>
  <c r="BX173" i="4"/>
  <c r="BY173" i="4"/>
  <c r="BZ173" i="4"/>
  <c r="F174" i="4"/>
  <c r="G174" i="4"/>
  <c r="H174" i="4"/>
  <c r="I174" i="4"/>
  <c r="J174" i="4"/>
  <c r="K174" i="4"/>
  <c r="L174" i="4"/>
  <c r="M174" i="4"/>
  <c r="N174" i="4"/>
  <c r="O174" i="4"/>
  <c r="P174" i="4"/>
  <c r="Q174" i="4"/>
  <c r="R174" i="4"/>
  <c r="S174" i="4"/>
  <c r="T174" i="4"/>
  <c r="U174" i="4"/>
  <c r="V174" i="4"/>
  <c r="W174" i="4"/>
  <c r="X174" i="4"/>
  <c r="Y174" i="4"/>
  <c r="Z174" i="4"/>
  <c r="AA174" i="4"/>
  <c r="AB174" i="4"/>
  <c r="AC174" i="4"/>
  <c r="AD174" i="4"/>
  <c r="AE174" i="4"/>
  <c r="AF174" i="4"/>
  <c r="AG174" i="4"/>
  <c r="AH174" i="4"/>
  <c r="AI174" i="4"/>
  <c r="AJ174" i="4"/>
  <c r="AK174" i="4"/>
  <c r="AL174" i="4"/>
  <c r="AM174" i="4"/>
  <c r="AN174" i="4"/>
  <c r="AO174" i="4"/>
  <c r="AP174" i="4"/>
  <c r="AQ174" i="4"/>
  <c r="AR174" i="4"/>
  <c r="AS174" i="4"/>
  <c r="AT174" i="4"/>
  <c r="AU174" i="4"/>
  <c r="AV174" i="4"/>
  <c r="AW174" i="4"/>
  <c r="AX174" i="4"/>
  <c r="AY174" i="4"/>
  <c r="AZ174" i="4"/>
  <c r="BA174" i="4"/>
  <c r="BB174" i="4"/>
  <c r="BC174" i="4"/>
  <c r="BD174" i="4"/>
  <c r="BE174" i="4"/>
  <c r="BF174" i="4"/>
  <c r="BG174" i="4"/>
  <c r="BH174" i="4"/>
  <c r="BI174" i="4"/>
  <c r="BJ174" i="4"/>
  <c r="BK174" i="4"/>
  <c r="BL174" i="4"/>
  <c r="BM174" i="4"/>
  <c r="BN174" i="4"/>
  <c r="BO174" i="4"/>
  <c r="BP174" i="4"/>
  <c r="BQ174" i="4"/>
  <c r="BR174" i="4"/>
  <c r="BS174" i="4"/>
  <c r="BT174" i="4"/>
  <c r="BU174" i="4"/>
  <c r="BV174" i="4"/>
  <c r="BW174" i="4"/>
  <c r="BX174" i="4"/>
  <c r="BY174" i="4"/>
  <c r="BZ174" i="4"/>
  <c r="F175" i="4"/>
  <c r="G175" i="4"/>
  <c r="H175" i="4"/>
  <c r="I175" i="4"/>
  <c r="J175" i="4"/>
  <c r="K175" i="4"/>
  <c r="L175" i="4"/>
  <c r="M175" i="4"/>
  <c r="N175" i="4"/>
  <c r="O175" i="4"/>
  <c r="P175" i="4"/>
  <c r="Q175" i="4"/>
  <c r="R175" i="4"/>
  <c r="S175" i="4"/>
  <c r="T175" i="4"/>
  <c r="U175" i="4"/>
  <c r="V175" i="4"/>
  <c r="W175" i="4"/>
  <c r="X175" i="4"/>
  <c r="Y175" i="4"/>
  <c r="Z175" i="4"/>
  <c r="AA175" i="4"/>
  <c r="AB175" i="4"/>
  <c r="AC175" i="4"/>
  <c r="AD175" i="4"/>
  <c r="AE175" i="4"/>
  <c r="AF175" i="4"/>
  <c r="AG175" i="4"/>
  <c r="AH175" i="4"/>
  <c r="AI175" i="4"/>
  <c r="AJ175" i="4"/>
  <c r="AK175" i="4"/>
  <c r="AL175" i="4"/>
  <c r="AM175" i="4"/>
  <c r="AN175" i="4"/>
  <c r="AO175" i="4"/>
  <c r="AP175" i="4"/>
  <c r="AQ175" i="4"/>
  <c r="AR175" i="4"/>
  <c r="AS175" i="4"/>
  <c r="AT175" i="4"/>
  <c r="AU175" i="4"/>
  <c r="AV175" i="4"/>
  <c r="AW175" i="4"/>
  <c r="AX175" i="4"/>
  <c r="AY175" i="4"/>
  <c r="AZ175" i="4"/>
  <c r="BA175" i="4"/>
  <c r="BB175" i="4"/>
  <c r="BC175" i="4"/>
  <c r="BD175" i="4"/>
  <c r="BE175" i="4"/>
  <c r="BF175" i="4"/>
  <c r="BG175" i="4"/>
  <c r="BH175" i="4"/>
  <c r="BI175" i="4"/>
  <c r="BJ175" i="4"/>
  <c r="BK175" i="4"/>
  <c r="BL175" i="4"/>
  <c r="BM175" i="4"/>
  <c r="BN175" i="4"/>
  <c r="BO175" i="4"/>
  <c r="BP175" i="4"/>
  <c r="BQ175" i="4"/>
  <c r="BR175" i="4"/>
  <c r="BS175" i="4"/>
  <c r="BT175" i="4"/>
  <c r="BU175" i="4"/>
  <c r="BV175" i="4"/>
  <c r="BW175" i="4"/>
  <c r="BX175" i="4"/>
  <c r="BY175" i="4"/>
  <c r="BZ175" i="4"/>
  <c r="F176" i="4"/>
  <c r="G176" i="4"/>
  <c r="H176" i="4"/>
  <c r="I176" i="4"/>
  <c r="J176" i="4"/>
  <c r="K176" i="4"/>
  <c r="L176" i="4"/>
  <c r="M176" i="4"/>
  <c r="N176" i="4"/>
  <c r="O176" i="4"/>
  <c r="P176" i="4"/>
  <c r="Q176" i="4"/>
  <c r="R176" i="4"/>
  <c r="S176" i="4"/>
  <c r="T176" i="4"/>
  <c r="U176" i="4"/>
  <c r="V176" i="4"/>
  <c r="W176" i="4"/>
  <c r="X176" i="4"/>
  <c r="Y176" i="4"/>
  <c r="Z176" i="4"/>
  <c r="AA176" i="4"/>
  <c r="AB176" i="4"/>
  <c r="AC176" i="4"/>
  <c r="AD176" i="4"/>
  <c r="AE176" i="4"/>
  <c r="AF176" i="4"/>
  <c r="AG176" i="4"/>
  <c r="AH176" i="4"/>
  <c r="AI176" i="4"/>
  <c r="AJ176" i="4"/>
  <c r="AK176" i="4"/>
  <c r="AL176" i="4"/>
  <c r="AM176" i="4"/>
  <c r="AN176" i="4"/>
  <c r="AO176" i="4"/>
  <c r="AP176" i="4"/>
  <c r="AQ176" i="4"/>
  <c r="AR176" i="4"/>
  <c r="AS176" i="4"/>
  <c r="AT176" i="4"/>
  <c r="AU176" i="4"/>
  <c r="AV176" i="4"/>
  <c r="AW176" i="4"/>
  <c r="AX176" i="4"/>
  <c r="AY176" i="4"/>
  <c r="AZ176" i="4"/>
  <c r="BA176" i="4"/>
  <c r="BB176" i="4"/>
  <c r="BC176" i="4"/>
  <c r="BD176" i="4"/>
  <c r="BE176" i="4"/>
  <c r="BF176" i="4"/>
  <c r="BG176" i="4"/>
  <c r="BH176" i="4"/>
  <c r="BI176" i="4"/>
  <c r="BJ176" i="4"/>
  <c r="BK176" i="4"/>
  <c r="BL176" i="4"/>
  <c r="BM176" i="4"/>
  <c r="BN176" i="4"/>
  <c r="BO176" i="4"/>
  <c r="BP176" i="4"/>
  <c r="BQ176" i="4"/>
  <c r="BR176" i="4"/>
  <c r="BS176" i="4"/>
  <c r="BT176" i="4"/>
  <c r="BU176" i="4"/>
  <c r="BV176" i="4"/>
  <c r="BW176" i="4"/>
  <c r="BX176" i="4"/>
  <c r="BY176" i="4"/>
  <c r="BZ176" i="4"/>
  <c r="F177" i="4"/>
  <c r="G177" i="4"/>
  <c r="H177" i="4"/>
  <c r="I177" i="4"/>
  <c r="J177" i="4"/>
  <c r="K177" i="4"/>
  <c r="L177" i="4"/>
  <c r="M177" i="4"/>
  <c r="N177" i="4"/>
  <c r="O177" i="4"/>
  <c r="P177" i="4"/>
  <c r="Q177" i="4"/>
  <c r="R177" i="4"/>
  <c r="S177" i="4"/>
  <c r="T177" i="4"/>
  <c r="U177" i="4"/>
  <c r="V177" i="4"/>
  <c r="W177" i="4"/>
  <c r="X177" i="4"/>
  <c r="Y177" i="4"/>
  <c r="Z177" i="4"/>
  <c r="AA177" i="4"/>
  <c r="AB177" i="4"/>
  <c r="AC177" i="4"/>
  <c r="AD177" i="4"/>
  <c r="AE177" i="4"/>
  <c r="AF177" i="4"/>
  <c r="AG177" i="4"/>
  <c r="AH177" i="4"/>
  <c r="AI177" i="4"/>
  <c r="AJ177" i="4"/>
  <c r="AK177" i="4"/>
  <c r="AL177" i="4"/>
  <c r="AM177" i="4"/>
  <c r="AN177" i="4"/>
  <c r="AO177" i="4"/>
  <c r="AP177" i="4"/>
  <c r="AQ177" i="4"/>
  <c r="AR177" i="4"/>
  <c r="AS177" i="4"/>
  <c r="AT177" i="4"/>
  <c r="AU177" i="4"/>
  <c r="AV177" i="4"/>
  <c r="AW177" i="4"/>
  <c r="AX177" i="4"/>
  <c r="AY177" i="4"/>
  <c r="AZ177" i="4"/>
  <c r="BA177" i="4"/>
  <c r="BB177" i="4"/>
  <c r="BC177" i="4"/>
  <c r="BD177" i="4"/>
  <c r="BE177" i="4"/>
  <c r="BF177" i="4"/>
  <c r="BG177" i="4"/>
  <c r="BH177" i="4"/>
  <c r="BI177" i="4"/>
  <c r="BJ177" i="4"/>
  <c r="BK177" i="4"/>
  <c r="BL177" i="4"/>
  <c r="BM177" i="4"/>
  <c r="BN177" i="4"/>
  <c r="BO177" i="4"/>
  <c r="BP177" i="4"/>
  <c r="BQ177" i="4"/>
  <c r="BR177" i="4"/>
  <c r="BS177" i="4"/>
  <c r="BT177" i="4"/>
  <c r="BU177" i="4"/>
  <c r="BV177" i="4"/>
  <c r="BW177" i="4"/>
  <c r="BX177" i="4"/>
  <c r="BY177" i="4"/>
  <c r="BZ177" i="4"/>
  <c r="F178" i="4"/>
  <c r="G178" i="4"/>
  <c r="H178" i="4"/>
  <c r="I178" i="4"/>
  <c r="J178" i="4"/>
  <c r="K178" i="4"/>
  <c r="L178" i="4"/>
  <c r="M178" i="4"/>
  <c r="N178" i="4"/>
  <c r="O178" i="4"/>
  <c r="P178" i="4"/>
  <c r="Q178" i="4"/>
  <c r="R178" i="4"/>
  <c r="S178" i="4"/>
  <c r="T178" i="4"/>
  <c r="U178" i="4"/>
  <c r="V178" i="4"/>
  <c r="W178" i="4"/>
  <c r="X178" i="4"/>
  <c r="Y178" i="4"/>
  <c r="Z178" i="4"/>
  <c r="AA178" i="4"/>
  <c r="AB178" i="4"/>
  <c r="AC178" i="4"/>
  <c r="AD178" i="4"/>
  <c r="AE178" i="4"/>
  <c r="AF178" i="4"/>
  <c r="AG178" i="4"/>
  <c r="AH178" i="4"/>
  <c r="AI178" i="4"/>
  <c r="AJ178" i="4"/>
  <c r="AK178" i="4"/>
  <c r="AL178" i="4"/>
  <c r="AM178" i="4"/>
  <c r="AN178" i="4"/>
  <c r="AO178" i="4"/>
  <c r="AP178" i="4"/>
  <c r="AQ178" i="4"/>
  <c r="AR178" i="4"/>
  <c r="AS178" i="4"/>
  <c r="AT178" i="4"/>
  <c r="AU178" i="4"/>
  <c r="AV178" i="4"/>
  <c r="AW178" i="4"/>
  <c r="AX178" i="4"/>
  <c r="AY178" i="4"/>
  <c r="AZ178" i="4"/>
  <c r="BA178" i="4"/>
  <c r="BB178" i="4"/>
  <c r="BC178" i="4"/>
  <c r="BD178" i="4"/>
  <c r="BE178" i="4"/>
  <c r="BF178" i="4"/>
  <c r="BG178" i="4"/>
  <c r="BH178" i="4"/>
  <c r="BI178" i="4"/>
  <c r="BJ178" i="4"/>
  <c r="BK178" i="4"/>
  <c r="BL178" i="4"/>
  <c r="BM178" i="4"/>
  <c r="BN178" i="4"/>
  <c r="BO178" i="4"/>
  <c r="BP178" i="4"/>
  <c r="BQ178" i="4"/>
  <c r="BR178" i="4"/>
  <c r="BS178" i="4"/>
  <c r="BT178" i="4"/>
  <c r="BU178" i="4"/>
  <c r="BV178" i="4"/>
  <c r="BW178" i="4"/>
  <c r="BX178" i="4"/>
  <c r="BY178" i="4"/>
  <c r="BZ178" i="4"/>
  <c r="F179" i="4"/>
  <c r="G179" i="4"/>
  <c r="H179" i="4"/>
  <c r="I179" i="4"/>
  <c r="J179" i="4"/>
  <c r="K179" i="4"/>
  <c r="L179" i="4"/>
  <c r="M179" i="4"/>
  <c r="N179" i="4"/>
  <c r="O179" i="4"/>
  <c r="P179" i="4"/>
  <c r="Q179" i="4"/>
  <c r="R179" i="4"/>
  <c r="S179" i="4"/>
  <c r="T179" i="4"/>
  <c r="U179" i="4"/>
  <c r="V179" i="4"/>
  <c r="W179" i="4"/>
  <c r="X179" i="4"/>
  <c r="Y179" i="4"/>
  <c r="Z179" i="4"/>
  <c r="AA179" i="4"/>
  <c r="AB179" i="4"/>
  <c r="AC179" i="4"/>
  <c r="AD179" i="4"/>
  <c r="AE179" i="4"/>
  <c r="AF179" i="4"/>
  <c r="AG179" i="4"/>
  <c r="AH179" i="4"/>
  <c r="AI179" i="4"/>
  <c r="AJ179" i="4"/>
  <c r="AK179" i="4"/>
  <c r="AL179" i="4"/>
  <c r="AM179" i="4"/>
  <c r="AN179" i="4"/>
  <c r="AO179" i="4"/>
  <c r="AP179" i="4"/>
  <c r="AQ179" i="4"/>
  <c r="AR179" i="4"/>
  <c r="AS179" i="4"/>
  <c r="AT179" i="4"/>
  <c r="AU179" i="4"/>
  <c r="AV179" i="4"/>
  <c r="AW179" i="4"/>
  <c r="AX179" i="4"/>
  <c r="AY179" i="4"/>
  <c r="AZ179" i="4"/>
  <c r="BA179" i="4"/>
  <c r="BB179" i="4"/>
  <c r="BC179" i="4"/>
  <c r="BD179" i="4"/>
  <c r="BE179" i="4"/>
  <c r="BF179" i="4"/>
  <c r="BG179" i="4"/>
  <c r="BH179" i="4"/>
  <c r="BI179" i="4"/>
  <c r="BJ179" i="4"/>
  <c r="BK179" i="4"/>
  <c r="BL179" i="4"/>
  <c r="BM179" i="4"/>
  <c r="BN179" i="4"/>
  <c r="BO179" i="4"/>
  <c r="BP179" i="4"/>
  <c r="BQ179" i="4"/>
  <c r="BR179" i="4"/>
  <c r="BS179" i="4"/>
  <c r="BT179" i="4"/>
  <c r="BU179" i="4"/>
  <c r="BV179" i="4"/>
  <c r="BW179" i="4"/>
  <c r="BX179" i="4"/>
  <c r="BY179" i="4"/>
  <c r="BZ179" i="4"/>
  <c r="F180" i="4"/>
  <c r="G180" i="4"/>
  <c r="H180" i="4"/>
  <c r="I180" i="4"/>
  <c r="J180" i="4"/>
  <c r="K180" i="4"/>
  <c r="L180" i="4"/>
  <c r="M180" i="4"/>
  <c r="N180" i="4"/>
  <c r="O180" i="4"/>
  <c r="P180" i="4"/>
  <c r="Q180" i="4"/>
  <c r="R180" i="4"/>
  <c r="S180" i="4"/>
  <c r="T180" i="4"/>
  <c r="U180" i="4"/>
  <c r="V180" i="4"/>
  <c r="W180" i="4"/>
  <c r="X180" i="4"/>
  <c r="Y180" i="4"/>
  <c r="Z180" i="4"/>
  <c r="AA180" i="4"/>
  <c r="AB180" i="4"/>
  <c r="AC180" i="4"/>
  <c r="AD180" i="4"/>
  <c r="AE180" i="4"/>
  <c r="AF180" i="4"/>
  <c r="AG180" i="4"/>
  <c r="AH180" i="4"/>
  <c r="AI180" i="4"/>
  <c r="AJ180" i="4"/>
  <c r="AK180" i="4"/>
  <c r="AL180" i="4"/>
  <c r="AM180" i="4"/>
  <c r="AN180" i="4"/>
  <c r="AO180" i="4"/>
  <c r="AP180" i="4"/>
  <c r="AQ180" i="4"/>
  <c r="AR180" i="4"/>
  <c r="AS180" i="4"/>
  <c r="AT180" i="4"/>
  <c r="AU180" i="4"/>
  <c r="AV180" i="4"/>
  <c r="AW180" i="4"/>
  <c r="AX180" i="4"/>
  <c r="AY180" i="4"/>
  <c r="AZ180" i="4"/>
  <c r="BA180" i="4"/>
  <c r="BB180" i="4"/>
  <c r="BC180" i="4"/>
  <c r="BD180" i="4"/>
  <c r="BE180" i="4"/>
  <c r="BF180" i="4"/>
  <c r="BG180" i="4"/>
  <c r="BH180" i="4"/>
  <c r="BI180" i="4"/>
  <c r="BJ180" i="4"/>
  <c r="BK180" i="4"/>
  <c r="BL180" i="4"/>
  <c r="BM180" i="4"/>
  <c r="BN180" i="4"/>
  <c r="BO180" i="4"/>
  <c r="BP180" i="4"/>
  <c r="BQ180" i="4"/>
  <c r="BR180" i="4"/>
  <c r="BS180" i="4"/>
  <c r="BT180" i="4"/>
  <c r="BU180" i="4"/>
  <c r="BV180" i="4"/>
  <c r="BW180" i="4"/>
  <c r="BX180" i="4"/>
  <c r="BY180" i="4"/>
  <c r="BZ180" i="4"/>
  <c r="F181" i="4"/>
  <c r="G181" i="4"/>
  <c r="H181" i="4"/>
  <c r="I181" i="4"/>
  <c r="J181" i="4"/>
  <c r="K181" i="4"/>
  <c r="L181" i="4"/>
  <c r="M181" i="4"/>
  <c r="N181" i="4"/>
  <c r="O181" i="4"/>
  <c r="P181" i="4"/>
  <c r="Q181" i="4"/>
  <c r="R181" i="4"/>
  <c r="S181" i="4"/>
  <c r="T181" i="4"/>
  <c r="U181" i="4"/>
  <c r="V181" i="4"/>
  <c r="W181" i="4"/>
  <c r="X181" i="4"/>
  <c r="Y181" i="4"/>
  <c r="Z181" i="4"/>
  <c r="AA181" i="4"/>
  <c r="AB181" i="4"/>
  <c r="AC181" i="4"/>
  <c r="AD181" i="4"/>
  <c r="AE181" i="4"/>
  <c r="AF181" i="4"/>
  <c r="AG181" i="4"/>
  <c r="AH181" i="4"/>
  <c r="AI181" i="4"/>
  <c r="AJ181" i="4"/>
  <c r="AK181" i="4"/>
  <c r="AL181" i="4"/>
  <c r="AM181" i="4"/>
  <c r="AN181" i="4"/>
  <c r="AO181" i="4"/>
  <c r="AP181" i="4"/>
  <c r="AQ181" i="4"/>
  <c r="AR181" i="4"/>
  <c r="AS181" i="4"/>
  <c r="AT181" i="4"/>
  <c r="AU181" i="4"/>
  <c r="AV181" i="4"/>
  <c r="AW181" i="4"/>
  <c r="AX181" i="4"/>
  <c r="AY181" i="4"/>
  <c r="AZ181" i="4"/>
  <c r="BA181" i="4"/>
  <c r="BB181" i="4"/>
  <c r="BC181" i="4"/>
  <c r="BD181" i="4"/>
  <c r="BE181" i="4"/>
  <c r="BF181" i="4"/>
  <c r="BG181" i="4"/>
  <c r="BH181" i="4"/>
  <c r="BI181" i="4"/>
  <c r="BJ181" i="4"/>
  <c r="BK181" i="4"/>
  <c r="BL181" i="4"/>
  <c r="BM181" i="4"/>
  <c r="BN181" i="4"/>
  <c r="BO181" i="4"/>
  <c r="BP181" i="4"/>
  <c r="BQ181" i="4"/>
  <c r="BR181" i="4"/>
  <c r="BS181" i="4"/>
  <c r="BT181" i="4"/>
  <c r="BU181" i="4"/>
  <c r="BV181" i="4"/>
  <c r="BW181" i="4"/>
  <c r="BX181" i="4"/>
  <c r="BY181" i="4"/>
  <c r="BZ181" i="4"/>
  <c r="F182" i="4"/>
  <c r="G182" i="4"/>
  <c r="H182" i="4"/>
  <c r="I182" i="4"/>
  <c r="J182" i="4"/>
  <c r="K182" i="4"/>
  <c r="L182" i="4"/>
  <c r="M182" i="4"/>
  <c r="N182" i="4"/>
  <c r="O182" i="4"/>
  <c r="P182" i="4"/>
  <c r="Q182" i="4"/>
  <c r="R182" i="4"/>
  <c r="S182" i="4"/>
  <c r="T182" i="4"/>
  <c r="U182" i="4"/>
  <c r="V182" i="4"/>
  <c r="W182" i="4"/>
  <c r="X182" i="4"/>
  <c r="Y182" i="4"/>
  <c r="Z182" i="4"/>
  <c r="AA182" i="4"/>
  <c r="AB182" i="4"/>
  <c r="AC182" i="4"/>
  <c r="AD182" i="4"/>
  <c r="AE182" i="4"/>
  <c r="AF182" i="4"/>
  <c r="AG182" i="4"/>
  <c r="AH182" i="4"/>
  <c r="AI182" i="4"/>
  <c r="AJ182" i="4"/>
  <c r="AK182" i="4"/>
  <c r="AL182" i="4"/>
  <c r="AM182" i="4"/>
  <c r="AN182" i="4"/>
  <c r="AO182" i="4"/>
  <c r="AP182" i="4"/>
  <c r="AQ182" i="4"/>
  <c r="AR182" i="4"/>
  <c r="AS182" i="4"/>
  <c r="AT182" i="4"/>
  <c r="AU182" i="4"/>
  <c r="AV182" i="4"/>
  <c r="AW182" i="4"/>
  <c r="AX182" i="4"/>
  <c r="AY182" i="4"/>
  <c r="AZ182" i="4"/>
  <c r="BA182" i="4"/>
  <c r="BB182" i="4"/>
  <c r="BC182" i="4"/>
  <c r="BD182" i="4"/>
  <c r="BE182" i="4"/>
  <c r="BF182" i="4"/>
  <c r="BG182" i="4"/>
  <c r="BH182" i="4"/>
  <c r="BI182" i="4"/>
  <c r="BJ182" i="4"/>
  <c r="BK182" i="4"/>
  <c r="BL182" i="4"/>
  <c r="BM182" i="4"/>
  <c r="BN182" i="4"/>
  <c r="BO182" i="4"/>
  <c r="BP182" i="4"/>
  <c r="BQ182" i="4"/>
  <c r="BR182" i="4"/>
  <c r="BS182" i="4"/>
  <c r="BT182" i="4"/>
  <c r="BU182" i="4"/>
  <c r="BV182" i="4"/>
  <c r="BW182" i="4"/>
  <c r="BX182" i="4"/>
  <c r="BY182" i="4"/>
  <c r="BZ182" i="4"/>
  <c r="F183" i="4"/>
  <c r="G183" i="4"/>
  <c r="H183" i="4"/>
  <c r="I183" i="4"/>
  <c r="J183" i="4"/>
  <c r="K183" i="4"/>
  <c r="L183" i="4"/>
  <c r="M183" i="4"/>
  <c r="N183" i="4"/>
  <c r="O183" i="4"/>
  <c r="P183" i="4"/>
  <c r="Q183" i="4"/>
  <c r="R183" i="4"/>
  <c r="S183" i="4"/>
  <c r="T183" i="4"/>
  <c r="U183" i="4"/>
  <c r="V183" i="4"/>
  <c r="W183" i="4"/>
  <c r="X183" i="4"/>
  <c r="Y183" i="4"/>
  <c r="Z183" i="4"/>
  <c r="AA183" i="4"/>
  <c r="AB183" i="4"/>
  <c r="AC183" i="4"/>
  <c r="AD183" i="4"/>
  <c r="AE183" i="4"/>
  <c r="AF183" i="4"/>
  <c r="AG183" i="4"/>
  <c r="AH183" i="4"/>
  <c r="AI183" i="4"/>
  <c r="AJ183" i="4"/>
  <c r="AK183" i="4"/>
  <c r="AL183" i="4"/>
  <c r="AM183" i="4"/>
  <c r="AN183" i="4"/>
  <c r="AO183" i="4"/>
  <c r="AP183" i="4"/>
  <c r="AQ183" i="4"/>
  <c r="AR183" i="4"/>
  <c r="AS183" i="4"/>
  <c r="AT183" i="4"/>
  <c r="AU183" i="4"/>
  <c r="AV183" i="4"/>
  <c r="AW183" i="4"/>
  <c r="AX183" i="4"/>
  <c r="AY183" i="4"/>
  <c r="AZ183" i="4"/>
  <c r="BA183" i="4"/>
  <c r="BB183" i="4"/>
  <c r="BC183" i="4"/>
  <c r="BD183" i="4"/>
  <c r="BE183" i="4"/>
  <c r="BF183" i="4"/>
  <c r="BG183" i="4"/>
  <c r="BH183" i="4"/>
  <c r="BI183" i="4"/>
  <c r="BJ183" i="4"/>
  <c r="BK183" i="4"/>
  <c r="BL183" i="4"/>
  <c r="BM183" i="4"/>
  <c r="BN183" i="4"/>
  <c r="BO183" i="4"/>
  <c r="BP183" i="4"/>
  <c r="BQ183" i="4"/>
  <c r="BR183" i="4"/>
  <c r="BS183" i="4"/>
  <c r="BT183" i="4"/>
  <c r="BU183" i="4"/>
  <c r="BV183" i="4"/>
  <c r="BW183" i="4"/>
  <c r="BX183" i="4"/>
  <c r="BY183" i="4"/>
  <c r="BZ183" i="4"/>
  <c r="F184" i="4"/>
  <c r="G184" i="4"/>
  <c r="H184" i="4"/>
  <c r="I184" i="4"/>
  <c r="J184" i="4"/>
  <c r="K184" i="4"/>
  <c r="L184" i="4"/>
  <c r="M184" i="4"/>
  <c r="N184" i="4"/>
  <c r="O184" i="4"/>
  <c r="P184" i="4"/>
  <c r="Q184" i="4"/>
  <c r="R184" i="4"/>
  <c r="S184" i="4"/>
  <c r="T184" i="4"/>
  <c r="U184" i="4"/>
  <c r="V184" i="4"/>
  <c r="W184" i="4"/>
  <c r="X184" i="4"/>
  <c r="Y184" i="4"/>
  <c r="Z184" i="4"/>
  <c r="AA184" i="4"/>
  <c r="AB184" i="4"/>
  <c r="AC184" i="4"/>
  <c r="AD184" i="4"/>
  <c r="AE184" i="4"/>
  <c r="AF184" i="4"/>
  <c r="AG184" i="4"/>
  <c r="AH184" i="4"/>
  <c r="AI184" i="4"/>
  <c r="AJ184" i="4"/>
  <c r="AK184" i="4"/>
  <c r="AL184" i="4"/>
  <c r="AM184" i="4"/>
  <c r="AN184" i="4"/>
  <c r="AO184" i="4"/>
  <c r="AP184" i="4"/>
  <c r="AQ184" i="4"/>
  <c r="AR184" i="4"/>
  <c r="AS184" i="4"/>
  <c r="AT184" i="4"/>
  <c r="AU184" i="4"/>
  <c r="AV184" i="4"/>
  <c r="AW184" i="4"/>
  <c r="AX184" i="4"/>
  <c r="AY184" i="4"/>
  <c r="AZ184" i="4"/>
  <c r="BA184" i="4"/>
  <c r="BB184" i="4"/>
  <c r="BC184" i="4"/>
  <c r="BD184" i="4"/>
  <c r="BE184" i="4"/>
  <c r="BF184" i="4"/>
  <c r="BG184" i="4"/>
  <c r="BH184" i="4"/>
  <c r="BI184" i="4"/>
  <c r="BJ184" i="4"/>
  <c r="BK184" i="4"/>
  <c r="BL184" i="4"/>
  <c r="BM184" i="4"/>
  <c r="BN184" i="4"/>
  <c r="BO184" i="4"/>
  <c r="BP184" i="4"/>
  <c r="BQ184" i="4"/>
  <c r="BR184" i="4"/>
  <c r="BS184" i="4"/>
  <c r="BT184" i="4"/>
  <c r="BU184" i="4"/>
  <c r="BV184" i="4"/>
  <c r="BW184" i="4"/>
  <c r="BX184" i="4"/>
  <c r="BY184" i="4"/>
  <c r="BZ184" i="4"/>
  <c r="F185" i="4"/>
  <c r="G185" i="4"/>
  <c r="H185" i="4"/>
  <c r="I185" i="4"/>
  <c r="J185" i="4"/>
  <c r="K185" i="4"/>
  <c r="L185" i="4"/>
  <c r="M185" i="4"/>
  <c r="N185" i="4"/>
  <c r="O185" i="4"/>
  <c r="P185" i="4"/>
  <c r="Q185" i="4"/>
  <c r="R185" i="4"/>
  <c r="S185" i="4"/>
  <c r="T185" i="4"/>
  <c r="U185" i="4"/>
  <c r="V185" i="4"/>
  <c r="W185" i="4"/>
  <c r="X185" i="4"/>
  <c r="Y185" i="4"/>
  <c r="Z185" i="4"/>
  <c r="AA185" i="4"/>
  <c r="AB185" i="4"/>
  <c r="AC185" i="4"/>
  <c r="AD185" i="4"/>
  <c r="AE185" i="4"/>
  <c r="AF185" i="4"/>
  <c r="AG185" i="4"/>
  <c r="AH185" i="4"/>
  <c r="AI185" i="4"/>
  <c r="AJ185" i="4"/>
  <c r="AK185" i="4"/>
  <c r="AL185" i="4"/>
  <c r="AM185" i="4"/>
  <c r="AN185" i="4"/>
  <c r="AO185" i="4"/>
  <c r="AP185" i="4"/>
  <c r="AQ185" i="4"/>
  <c r="AR185" i="4"/>
  <c r="AS185" i="4"/>
  <c r="AT185" i="4"/>
  <c r="AU185" i="4"/>
  <c r="AV185" i="4"/>
  <c r="AW185" i="4"/>
  <c r="AX185" i="4"/>
  <c r="AY185" i="4"/>
  <c r="AZ185" i="4"/>
  <c r="BA185" i="4"/>
  <c r="BB185" i="4"/>
  <c r="BC185" i="4"/>
  <c r="BD185" i="4"/>
  <c r="BE185" i="4"/>
  <c r="BF185" i="4"/>
  <c r="BG185" i="4"/>
  <c r="BH185" i="4"/>
  <c r="BI185" i="4"/>
  <c r="BJ185" i="4"/>
  <c r="BK185" i="4"/>
  <c r="BL185" i="4"/>
  <c r="BM185" i="4"/>
  <c r="BN185" i="4"/>
  <c r="BO185" i="4"/>
  <c r="BP185" i="4"/>
  <c r="BQ185" i="4"/>
  <c r="BR185" i="4"/>
  <c r="BS185" i="4"/>
  <c r="BT185" i="4"/>
  <c r="BU185" i="4"/>
  <c r="BV185" i="4"/>
  <c r="BW185" i="4"/>
  <c r="BX185" i="4"/>
  <c r="BY185" i="4"/>
  <c r="BZ185" i="4"/>
  <c r="F186" i="4"/>
  <c r="G186" i="4"/>
  <c r="H186" i="4"/>
  <c r="I186" i="4"/>
  <c r="J186" i="4"/>
  <c r="K186" i="4"/>
  <c r="L186" i="4"/>
  <c r="M186" i="4"/>
  <c r="N186" i="4"/>
  <c r="O186" i="4"/>
  <c r="P186" i="4"/>
  <c r="Q186" i="4"/>
  <c r="R186" i="4"/>
  <c r="S186" i="4"/>
  <c r="T186" i="4"/>
  <c r="U186" i="4"/>
  <c r="V186" i="4"/>
  <c r="W186" i="4"/>
  <c r="X186" i="4"/>
  <c r="Y186" i="4"/>
  <c r="Z186" i="4"/>
  <c r="AA186" i="4"/>
  <c r="AB186" i="4"/>
  <c r="AC186" i="4"/>
  <c r="AD186" i="4"/>
  <c r="AE186" i="4"/>
  <c r="AF186" i="4"/>
  <c r="AG186" i="4"/>
  <c r="AH186" i="4"/>
  <c r="AI186" i="4"/>
  <c r="AJ186" i="4"/>
  <c r="AK186" i="4"/>
  <c r="AL186" i="4"/>
  <c r="AM186" i="4"/>
  <c r="AN186" i="4"/>
  <c r="AO186" i="4"/>
  <c r="AP186" i="4"/>
  <c r="AQ186" i="4"/>
  <c r="AR186" i="4"/>
  <c r="AS186" i="4"/>
  <c r="AT186" i="4"/>
  <c r="AU186" i="4"/>
  <c r="AV186" i="4"/>
  <c r="AW186" i="4"/>
  <c r="AX186" i="4"/>
  <c r="AY186" i="4"/>
  <c r="AZ186" i="4"/>
  <c r="BA186" i="4"/>
  <c r="BB186" i="4"/>
  <c r="BC186" i="4"/>
  <c r="BD186" i="4"/>
  <c r="BE186" i="4"/>
  <c r="BF186" i="4"/>
  <c r="BG186" i="4"/>
  <c r="BH186" i="4"/>
  <c r="BI186" i="4"/>
  <c r="BJ186" i="4"/>
  <c r="BK186" i="4"/>
  <c r="BL186" i="4"/>
  <c r="BM186" i="4"/>
  <c r="BN186" i="4"/>
  <c r="BO186" i="4"/>
  <c r="BP186" i="4"/>
  <c r="BQ186" i="4"/>
  <c r="BR186" i="4"/>
  <c r="BS186" i="4"/>
  <c r="BT186" i="4"/>
  <c r="BU186" i="4"/>
  <c r="BV186" i="4"/>
  <c r="BW186" i="4"/>
  <c r="BX186" i="4"/>
  <c r="BY186" i="4"/>
  <c r="BZ186" i="4"/>
  <c r="F187" i="4"/>
  <c r="G187" i="4"/>
  <c r="H187" i="4"/>
  <c r="I187" i="4"/>
  <c r="J187" i="4"/>
  <c r="K187" i="4"/>
  <c r="L187" i="4"/>
  <c r="M187" i="4"/>
  <c r="N187" i="4"/>
  <c r="O187" i="4"/>
  <c r="P187" i="4"/>
  <c r="Q187" i="4"/>
  <c r="R187" i="4"/>
  <c r="S187" i="4"/>
  <c r="T187" i="4"/>
  <c r="U187" i="4"/>
  <c r="V187" i="4"/>
  <c r="W187" i="4"/>
  <c r="X187" i="4"/>
  <c r="Y187" i="4"/>
  <c r="Z187" i="4"/>
  <c r="AA187" i="4"/>
  <c r="AB187" i="4"/>
  <c r="AC187" i="4"/>
  <c r="AD187" i="4"/>
  <c r="AE187" i="4"/>
  <c r="AF187" i="4"/>
  <c r="AG187" i="4"/>
  <c r="AH187" i="4"/>
  <c r="AI187" i="4"/>
  <c r="AJ187" i="4"/>
  <c r="AK187" i="4"/>
  <c r="AL187" i="4"/>
  <c r="AM187" i="4"/>
  <c r="AN187" i="4"/>
  <c r="AO187" i="4"/>
  <c r="AP187" i="4"/>
  <c r="AQ187" i="4"/>
  <c r="AR187" i="4"/>
  <c r="AS187" i="4"/>
  <c r="AT187" i="4"/>
  <c r="AU187" i="4"/>
  <c r="AV187" i="4"/>
  <c r="AW187" i="4"/>
  <c r="AX187" i="4"/>
  <c r="AY187" i="4"/>
  <c r="AZ187" i="4"/>
  <c r="BA187" i="4"/>
  <c r="BB187" i="4"/>
  <c r="BC187" i="4"/>
  <c r="BD187" i="4"/>
  <c r="BE187" i="4"/>
  <c r="BF187" i="4"/>
  <c r="BG187" i="4"/>
  <c r="BH187" i="4"/>
  <c r="BI187" i="4"/>
  <c r="BJ187" i="4"/>
  <c r="BK187" i="4"/>
  <c r="BL187" i="4"/>
  <c r="BM187" i="4"/>
  <c r="BN187" i="4"/>
  <c r="BO187" i="4"/>
  <c r="BP187" i="4"/>
  <c r="BQ187" i="4"/>
  <c r="BR187" i="4"/>
  <c r="BS187" i="4"/>
  <c r="BT187" i="4"/>
  <c r="BU187" i="4"/>
  <c r="BV187" i="4"/>
  <c r="BW187" i="4"/>
  <c r="BX187" i="4"/>
  <c r="BY187" i="4"/>
  <c r="BZ187" i="4"/>
  <c r="F188" i="4"/>
  <c r="G188" i="4"/>
  <c r="H188" i="4"/>
  <c r="I188" i="4"/>
  <c r="J188" i="4"/>
  <c r="K188" i="4"/>
  <c r="L188" i="4"/>
  <c r="M188" i="4"/>
  <c r="N188" i="4"/>
  <c r="O188" i="4"/>
  <c r="P188" i="4"/>
  <c r="Q188" i="4"/>
  <c r="R188" i="4"/>
  <c r="S188" i="4"/>
  <c r="T188" i="4"/>
  <c r="U188" i="4"/>
  <c r="V188" i="4"/>
  <c r="W188" i="4"/>
  <c r="X188" i="4"/>
  <c r="Y188" i="4"/>
  <c r="Z188" i="4"/>
  <c r="AA188" i="4"/>
  <c r="AB188" i="4"/>
  <c r="AC188" i="4"/>
  <c r="AD188" i="4"/>
  <c r="AE188" i="4"/>
  <c r="AF188" i="4"/>
  <c r="AG188" i="4"/>
  <c r="AH188" i="4"/>
  <c r="AI188" i="4"/>
  <c r="AJ188" i="4"/>
  <c r="AK188" i="4"/>
  <c r="AL188" i="4"/>
  <c r="AM188" i="4"/>
  <c r="AN188" i="4"/>
  <c r="AO188" i="4"/>
  <c r="AP188" i="4"/>
  <c r="AQ188" i="4"/>
  <c r="AR188" i="4"/>
  <c r="AS188" i="4"/>
  <c r="AT188" i="4"/>
  <c r="AU188" i="4"/>
  <c r="AV188" i="4"/>
  <c r="AW188" i="4"/>
  <c r="AX188" i="4"/>
  <c r="AY188" i="4"/>
  <c r="AZ188" i="4"/>
  <c r="BA188" i="4"/>
  <c r="BB188" i="4"/>
  <c r="BC188" i="4"/>
  <c r="BD188" i="4"/>
  <c r="BE188" i="4"/>
  <c r="BF188" i="4"/>
  <c r="BG188" i="4"/>
  <c r="BH188" i="4"/>
  <c r="BI188" i="4"/>
  <c r="BJ188" i="4"/>
  <c r="BK188" i="4"/>
  <c r="BL188" i="4"/>
  <c r="BM188" i="4"/>
  <c r="BN188" i="4"/>
  <c r="BO188" i="4"/>
  <c r="BP188" i="4"/>
  <c r="BQ188" i="4"/>
  <c r="BR188" i="4"/>
  <c r="BS188" i="4"/>
  <c r="BT188" i="4"/>
  <c r="BU188" i="4"/>
  <c r="BV188" i="4"/>
  <c r="BW188" i="4"/>
  <c r="BX188" i="4"/>
  <c r="BY188" i="4"/>
  <c r="BZ188" i="4"/>
  <c r="F189" i="4"/>
  <c r="G189" i="4"/>
  <c r="H189" i="4"/>
  <c r="I189" i="4"/>
  <c r="J189" i="4"/>
  <c r="K189" i="4"/>
  <c r="L189" i="4"/>
  <c r="M189" i="4"/>
  <c r="N189" i="4"/>
  <c r="O189" i="4"/>
  <c r="P189" i="4"/>
  <c r="Q189" i="4"/>
  <c r="R189" i="4"/>
  <c r="S189" i="4"/>
  <c r="T189" i="4"/>
  <c r="U189" i="4"/>
  <c r="V189" i="4"/>
  <c r="W189" i="4"/>
  <c r="X189" i="4"/>
  <c r="Y189" i="4"/>
  <c r="Z189" i="4"/>
  <c r="AA189" i="4"/>
  <c r="AB189" i="4"/>
  <c r="AC189" i="4"/>
  <c r="AD189" i="4"/>
  <c r="AE189" i="4"/>
  <c r="AF189" i="4"/>
  <c r="AG189" i="4"/>
  <c r="AH189" i="4"/>
  <c r="AI189" i="4"/>
  <c r="AJ189" i="4"/>
  <c r="AK189" i="4"/>
  <c r="AL189" i="4"/>
  <c r="AM189" i="4"/>
  <c r="AN189" i="4"/>
  <c r="AO189" i="4"/>
  <c r="AP189" i="4"/>
  <c r="AQ189" i="4"/>
  <c r="AR189" i="4"/>
  <c r="AS189" i="4"/>
  <c r="AT189" i="4"/>
  <c r="AU189" i="4"/>
  <c r="AV189" i="4"/>
  <c r="AW189" i="4"/>
  <c r="AX189" i="4"/>
  <c r="AY189" i="4"/>
  <c r="AZ189" i="4"/>
  <c r="BA189" i="4"/>
  <c r="BB189" i="4"/>
  <c r="BC189" i="4"/>
  <c r="BD189" i="4"/>
  <c r="BE189" i="4"/>
  <c r="BF189" i="4"/>
  <c r="BG189" i="4"/>
  <c r="BH189" i="4"/>
  <c r="BI189" i="4"/>
  <c r="BJ189" i="4"/>
  <c r="BK189" i="4"/>
  <c r="BL189" i="4"/>
  <c r="BM189" i="4"/>
  <c r="BN189" i="4"/>
  <c r="BO189" i="4"/>
  <c r="BP189" i="4"/>
  <c r="BQ189" i="4"/>
  <c r="BR189" i="4"/>
  <c r="BS189" i="4"/>
  <c r="BT189" i="4"/>
  <c r="BU189" i="4"/>
  <c r="BV189" i="4"/>
  <c r="BW189" i="4"/>
  <c r="BX189" i="4"/>
  <c r="BY189" i="4"/>
  <c r="BZ189" i="4"/>
  <c r="F190" i="4"/>
  <c r="G190" i="4"/>
  <c r="H190" i="4"/>
  <c r="I190" i="4"/>
  <c r="J190" i="4"/>
  <c r="K190" i="4"/>
  <c r="L190" i="4"/>
  <c r="M190" i="4"/>
  <c r="N190" i="4"/>
  <c r="O190" i="4"/>
  <c r="P190" i="4"/>
  <c r="Q190" i="4"/>
  <c r="R190" i="4"/>
  <c r="S190" i="4"/>
  <c r="T190" i="4"/>
  <c r="U190" i="4"/>
  <c r="V190" i="4"/>
  <c r="W190" i="4"/>
  <c r="X190" i="4"/>
  <c r="Y190" i="4"/>
  <c r="Z190" i="4"/>
  <c r="AA190" i="4"/>
  <c r="AB190" i="4"/>
  <c r="AC190" i="4"/>
  <c r="AD190" i="4"/>
  <c r="AE190" i="4"/>
  <c r="AF190" i="4"/>
  <c r="AG190" i="4"/>
  <c r="AH190" i="4"/>
  <c r="AI190" i="4"/>
  <c r="AJ190" i="4"/>
  <c r="AK190" i="4"/>
  <c r="AL190" i="4"/>
  <c r="AM190" i="4"/>
  <c r="AN190" i="4"/>
  <c r="AO190" i="4"/>
  <c r="AP190" i="4"/>
  <c r="AQ190" i="4"/>
  <c r="AR190" i="4"/>
  <c r="AS190" i="4"/>
  <c r="AT190" i="4"/>
  <c r="AU190" i="4"/>
  <c r="AV190" i="4"/>
  <c r="AW190" i="4"/>
  <c r="AX190" i="4"/>
  <c r="AY190" i="4"/>
  <c r="AZ190" i="4"/>
  <c r="BA190" i="4"/>
  <c r="BB190" i="4"/>
  <c r="BC190" i="4"/>
  <c r="BD190" i="4"/>
  <c r="BE190" i="4"/>
  <c r="BF190" i="4"/>
  <c r="BG190" i="4"/>
  <c r="BH190" i="4"/>
  <c r="BI190" i="4"/>
  <c r="BJ190" i="4"/>
  <c r="BK190" i="4"/>
  <c r="BL190" i="4"/>
  <c r="BM190" i="4"/>
  <c r="BN190" i="4"/>
  <c r="BO190" i="4"/>
  <c r="BP190" i="4"/>
  <c r="BQ190" i="4"/>
  <c r="BR190" i="4"/>
  <c r="BS190" i="4"/>
  <c r="BT190" i="4"/>
  <c r="BU190" i="4"/>
  <c r="BV190" i="4"/>
  <c r="BW190" i="4"/>
  <c r="BX190" i="4"/>
  <c r="BY190" i="4"/>
  <c r="BZ190" i="4"/>
  <c r="F191" i="4"/>
  <c r="G191" i="4"/>
  <c r="H191" i="4"/>
  <c r="I191" i="4"/>
  <c r="J191" i="4"/>
  <c r="K191" i="4"/>
  <c r="L191" i="4"/>
  <c r="M191" i="4"/>
  <c r="N191" i="4"/>
  <c r="O191" i="4"/>
  <c r="P191" i="4"/>
  <c r="Q191" i="4"/>
  <c r="R191" i="4"/>
  <c r="S191" i="4"/>
  <c r="T191" i="4"/>
  <c r="U191" i="4"/>
  <c r="V191" i="4"/>
  <c r="W191" i="4"/>
  <c r="X191" i="4"/>
  <c r="Y191" i="4"/>
  <c r="Z191" i="4"/>
  <c r="AA191" i="4"/>
  <c r="AB191" i="4"/>
  <c r="AC191" i="4"/>
  <c r="AD191" i="4"/>
  <c r="AE191" i="4"/>
  <c r="AF191" i="4"/>
  <c r="AG191" i="4"/>
  <c r="AH191" i="4"/>
  <c r="AI191" i="4"/>
  <c r="AJ191" i="4"/>
  <c r="AK191" i="4"/>
  <c r="AL191" i="4"/>
  <c r="AM191" i="4"/>
  <c r="AN191" i="4"/>
  <c r="AO191" i="4"/>
  <c r="AP191" i="4"/>
  <c r="AQ191" i="4"/>
  <c r="AR191" i="4"/>
  <c r="AS191" i="4"/>
  <c r="AT191" i="4"/>
  <c r="AU191" i="4"/>
  <c r="AV191" i="4"/>
  <c r="AW191" i="4"/>
  <c r="AX191" i="4"/>
  <c r="AY191" i="4"/>
  <c r="AZ191" i="4"/>
  <c r="BA191" i="4"/>
  <c r="BB191" i="4"/>
  <c r="BC191" i="4"/>
  <c r="BD191" i="4"/>
  <c r="BE191" i="4"/>
  <c r="BF191" i="4"/>
  <c r="BG191" i="4"/>
  <c r="BH191" i="4"/>
  <c r="BI191" i="4"/>
  <c r="BJ191" i="4"/>
  <c r="BK191" i="4"/>
  <c r="BL191" i="4"/>
  <c r="BM191" i="4"/>
  <c r="BN191" i="4"/>
  <c r="BO191" i="4"/>
  <c r="BP191" i="4"/>
  <c r="BQ191" i="4"/>
  <c r="BR191" i="4"/>
  <c r="BS191" i="4"/>
  <c r="BT191" i="4"/>
  <c r="BU191" i="4"/>
  <c r="BV191" i="4"/>
  <c r="BW191" i="4"/>
  <c r="BX191" i="4"/>
  <c r="BY191" i="4"/>
  <c r="BZ191" i="4"/>
  <c r="F192" i="4"/>
  <c r="G192" i="4"/>
  <c r="H192" i="4"/>
  <c r="I192" i="4"/>
  <c r="J192" i="4"/>
  <c r="K192" i="4"/>
  <c r="L192" i="4"/>
  <c r="M192" i="4"/>
  <c r="N192" i="4"/>
  <c r="O192" i="4"/>
  <c r="P192" i="4"/>
  <c r="Q192" i="4"/>
  <c r="R192" i="4"/>
  <c r="S192" i="4"/>
  <c r="T192" i="4"/>
  <c r="U192" i="4"/>
  <c r="V192" i="4"/>
  <c r="W192" i="4"/>
  <c r="X192" i="4"/>
  <c r="Y192" i="4"/>
  <c r="Z192" i="4"/>
  <c r="AA192" i="4"/>
  <c r="AB192" i="4"/>
  <c r="AC192" i="4"/>
  <c r="AD192" i="4"/>
  <c r="AE192" i="4"/>
  <c r="AF192" i="4"/>
  <c r="AG192" i="4"/>
  <c r="AH192" i="4"/>
  <c r="AI192" i="4"/>
  <c r="AJ192" i="4"/>
  <c r="AK192" i="4"/>
  <c r="AL192" i="4"/>
  <c r="AM192" i="4"/>
  <c r="AN192" i="4"/>
  <c r="AO192" i="4"/>
  <c r="AP192" i="4"/>
  <c r="AQ192" i="4"/>
  <c r="AR192" i="4"/>
  <c r="AS192" i="4"/>
  <c r="AT192" i="4"/>
  <c r="AU192" i="4"/>
  <c r="AV192" i="4"/>
  <c r="AW192" i="4"/>
  <c r="AX192" i="4"/>
  <c r="AY192" i="4"/>
  <c r="AZ192" i="4"/>
  <c r="BA192" i="4"/>
  <c r="BB192" i="4"/>
  <c r="BC192" i="4"/>
  <c r="BD192" i="4"/>
  <c r="BE192" i="4"/>
  <c r="BF192" i="4"/>
  <c r="BG192" i="4"/>
  <c r="BH192" i="4"/>
  <c r="BI192" i="4"/>
  <c r="BJ192" i="4"/>
  <c r="BK192" i="4"/>
  <c r="BL192" i="4"/>
  <c r="BM192" i="4"/>
  <c r="BN192" i="4"/>
  <c r="BO192" i="4"/>
  <c r="BP192" i="4"/>
  <c r="BQ192" i="4"/>
  <c r="BR192" i="4"/>
  <c r="BS192" i="4"/>
  <c r="BT192" i="4"/>
  <c r="BU192" i="4"/>
  <c r="BV192" i="4"/>
  <c r="BW192" i="4"/>
  <c r="BX192" i="4"/>
  <c r="BY192" i="4"/>
  <c r="BZ192" i="4"/>
  <c r="F193" i="4"/>
  <c r="G193" i="4"/>
  <c r="H193" i="4"/>
  <c r="I193" i="4"/>
  <c r="J193" i="4"/>
  <c r="K193" i="4"/>
  <c r="L193" i="4"/>
  <c r="M193" i="4"/>
  <c r="N193" i="4"/>
  <c r="O193" i="4"/>
  <c r="P193" i="4"/>
  <c r="Q193" i="4"/>
  <c r="R193" i="4"/>
  <c r="S193" i="4"/>
  <c r="T193" i="4"/>
  <c r="U193" i="4"/>
  <c r="V193" i="4"/>
  <c r="W193" i="4"/>
  <c r="X193" i="4"/>
  <c r="Y193" i="4"/>
  <c r="Z193" i="4"/>
  <c r="AA193" i="4"/>
  <c r="AB193" i="4"/>
  <c r="AC193" i="4"/>
  <c r="AD193" i="4"/>
  <c r="AE193" i="4"/>
  <c r="AF193" i="4"/>
  <c r="AG193" i="4"/>
  <c r="AH193" i="4"/>
  <c r="AI193" i="4"/>
  <c r="AJ193" i="4"/>
  <c r="AK193" i="4"/>
  <c r="AL193" i="4"/>
  <c r="AM193" i="4"/>
  <c r="AN193" i="4"/>
  <c r="AO193" i="4"/>
  <c r="AP193" i="4"/>
  <c r="AQ193" i="4"/>
  <c r="AR193" i="4"/>
  <c r="AS193" i="4"/>
  <c r="AT193" i="4"/>
  <c r="AU193" i="4"/>
  <c r="AV193" i="4"/>
  <c r="AW193" i="4"/>
  <c r="AX193" i="4"/>
  <c r="AY193" i="4"/>
  <c r="AZ193" i="4"/>
  <c r="BA193" i="4"/>
  <c r="BB193" i="4"/>
  <c r="BC193" i="4"/>
  <c r="BD193" i="4"/>
  <c r="BE193" i="4"/>
  <c r="BF193" i="4"/>
  <c r="BG193" i="4"/>
  <c r="BH193" i="4"/>
  <c r="BI193" i="4"/>
  <c r="BJ193" i="4"/>
  <c r="BK193" i="4"/>
  <c r="BL193" i="4"/>
  <c r="BM193" i="4"/>
  <c r="BN193" i="4"/>
  <c r="BO193" i="4"/>
  <c r="BP193" i="4"/>
  <c r="BQ193" i="4"/>
  <c r="BR193" i="4"/>
  <c r="BS193" i="4"/>
  <c r="BT193" i="4"/>
  <c r="BU193" i="4"/>
  <c r="BV193" i="4"/>
  <c r="BW193" i="4"/>
  <c r="BX193" i="4"/>
  <c r="BY193" i="4"/>
  <c r="BZ193" i="4"/>
  <c r="F194" i="4"/>
  <c r="G194" i="4"/>
  <c r="H194" i="4"/>
  <c r="I194" i="4"/>
  <c r="J194" i="4"/>
  <c r="K194" i="4"/>
  <c r="L194" i="4"/>
  <c r="M194" i="4"/>
  <c r="N194" i="4"/>
  <c r="O194" i="4"/>
  <c r="P194" i="4"/>
  <c r="Q194" i="4"/>
  <c r="R194" i="4"/>
  <c r="S194" i="4"/>
  <c r="T194" i="4"/>
  <c r="U194" i="4"/>
  <c r="V194" i="4"/>
  <c r="W194" i="4"/>
  <c r="X194" i="4"/>
  <c r="Y194" i="4"/>
  <c r="Z194" i="4"/>
  <c r="AA194" i="4"/>
  <c r="AB194" i="4"/>
  <c r="AC194" i="4"/>
  <c r="AD194" i="4"/>
  <c r="AE194" i="4"/>
  <c r="AF194" i="4"/>
  <c r="AG194" i="4"/>
  <c r="AH194" i="4"/>
  <c r="AI194" i="4"/>
  <c r="AJ194" i="4"/>
  <c r="AK194" i="4"/>
  <c r="AL194" i="4"/>
  <c r="AM194" i="4"/>
  <c r="AN194" i="4"/>
  <c r="AO194" i="4"/>
  <c r="AP194" i="4"/>
  <c r="AQ194" i="4"/>
  <c r="AR194" i="4"/>
  <c r="AS194" i="4"/>
  <c r="AT194" i="4"/>
  <c r="AU194" i="4"/>
  <c r="AV194" i="4"/>
  <c r="AW194" i="4"/>
  <c r="AX194" i="4"/>
  <c r="AY194" i="4"/>
  <c r="AZ194" i="4"/>
  <c r="BA194" i="4"/>
  <c r="BB194" i="4"/>
  <c r="BC194" i="4"/>
  <c r="BD194" i="4"/>
  <c r="BE194" i="4"/>
  <c r="BF194" i="4"/>
  <c r="BG194" i="4"/>
  <c r="BH194" i="4"/>
  <c r="BI194" i="4"/>
  <c r="BJ194" i="4"/>
  <c r="BK194" i="4"/>
  <c r="BL194" i="4"/>
  <c r="BM194" i="4"/>
  <c r="BN194" i="4"/>
  <c r="BO194" i="4"/>
  <c r="BP194" i="4"/>
  <c r="BQ194" i="4"/>
  <c r="BR194" i="4"/>
  <c r="BS194" i="4"/>
  <c r="BT194" i="4"/>
  <c r="BU194" i="4"/>
  <c r="BV194" i="4"/>
  <c r="BW194" i="4"/>
  <c r="BX194" i="4"/>
  <c r="BY194" i="4"/>
  <c r="BZ194" i="4"/>
  <c r="F195" i="4"/>
  <c r="G195" i="4"/>
  <c r="H195" i="4"/>
  <c r="I195" i="4"/>
  <c r="J195" i="4"/>
  <c r="K195" i="4"/>
  <c r="L195" i="4"/>
  <c r="M195" i="4"/>
  <c r="N195" i="4"/>
  <c r="O195" i="4"/>
  <c r="P195" i="4"/>
  <c r="Q195" i="4"/>
  <c r="R195" i="4"/>
  <c r="S195" i="4"/>
  <c r="T195" i="4"/>
  <c r="U195" i="4"/>
  <c r="V195" i="4"/>
  <c r="W195" i="4"/>
  <c r="X195" i="4"/>
  <c r="Y195" i="4"/>
  <c r="Z195" i="4"/>
  <c r="AA195" i="4"/>
  <c r="AB195" i="4"/>
  <c r="AC195" i="4"/>
  <c r="AD195" i="4"/>
  <c r="AE195" i="4"/>
  <c r="AF195" i="4"/>
  <c r="AG195" i="4"/>
  <c r="AH195" i="4"/>
  <c r="AI195" i="4"/>
  <c r="AJ195" i="4"/>
  <c r="AK195" i="4"/>
  <c r="AL195" i="4"/>
  <c r="AM195" i="4"/>
  <c r="AN195" i="4"/>
  <c r="AO195" i="4"/>
  <c r="AP195" i="4"/>
  <c r="AQ195" i="4"/>
  <c r="AR195" i="4"/>
  <c r="AS195" i="4"/>
  <c r="AT195" i="4"/>
  <c r="AU195" i="4"/>
  <c r="AV195" i="4"/>
  <c r="AW195" i="4"/>
  <c r="AX195" i="4"/>
  <c r="AY195" i="4"/>
  <c r="AZ195" i="4"/>
  <c r="BA195" i="4"/>
  <c r="BB195" i="4"/>
  <c r="BC195" i="4"/>
  <c r="BD195" i="4"/>
  <c r="BE195" i="4"/>
  <c r="BF195" i="4"/>
  <c r="BG195" i="4"/>
  <c r="BH195" i="4"/>
  <c r="BI195" i="4"/>
  <c r="BJ195" i="4"/>
  <c r="BK195" i="4"/>
  <c r="BL195" i="4"/>
  <c r="BM195" i="4"/>
  <c r="BN195" i="4"/>
  <c r="BO195" i="4"/>
  <c r="BP195" i="4"/>
  <c r="BQ195" i="4"/>
  <c r="BR195" i="4"/>
  <c r="BS195" i="4"/>
  <c r="BT195" i="4"/>
  <c r="BU195" i="4"/>
  <c r="BV195" i="4"/>
  <c r="BW195" i="4"/>
  <c r="BX195" i="4"/>
  <c r="BY195" i="4"/>
  <c r="BZ195" i="4"/>
  <c r="F196" i="4"/>
  <c r="G196" i="4"/>
  <c r="H196" i="4"/>
  <c r="I196" i="4"/>
  <c r="J196" i="4"/>
  <c r="K196" i="4"/>
  <c r="L196" i="4"/>
  <c r="M196" i="4"/>
  <c r="N196" i="4"/>
  <c r="O196" i="4"/>
  <c r="P196" i="4"/>
  <c r="Q196" i="4"/>
  <c r="R196" i="4"/>
  <c r="S196" i="4"/>
  <c r="T196" i="4"/>
  <c r="U196" i="4"/>
  <c r="V196" i="4"/>
  <c r="W196" i="4"/>
  <c r="X196" i="4"/>
  <c r="Y196" i="4"/>
  <c r="Z196" i="4"/>
  <c r="AA196" i="4"/>
  <c r="AB196" i="4"/>
  <c r="AC196" i="4"/>
  <c r="AD196" i="4"/>
  <c r="AE196" i="4"/>
  <c r="AF196" i="4"/>
  <c r="AG196" i="4"/>
  <c r="AH196" i="4"/>
  <c r="AI196" i="4"/>
  <c r="AJ196" i="4"/>
  <c r="AK196" i="4"/>
  <c r="AL196" i="4"/>
  <c r="AM196" i="4"/>
  <c r="AN196" i="4"/>
  <c r="AO196" i="4"/>
  <c r="AP196" i="4"/>
  <c r="AQ196" i="4"/>
  <c r="AR196" i="4"/>
  <c r="AS196" i="4"/>
  <c r="AT196" i="4"/>
  <c r="AU196" i="4"/>
  <c r="AV196" i="4"/>
  <c r="AW196" i="4"/>
  <c r="AX196" i="4"/>
  <c r="AY196" i="4"/>
  <c r="AZ196" i="4"/>
  <c r="BA196" i="4"/>
  <c r="BB196" i="4"/>
  <c r="BC196" i="4"/>
  <c r="BD196" i="4"/>
  <c r="BE196" i="4"/>
  <c r="BF196" i="4"/>
  <c r="BG196" i="4"/>
  <c r="BH196" i="4"/>
  <c r="BI196" i="4"/>
  <c r="BJ196" i="4"/>
  <c r="BK196" i="4"/>
  <c r="BL196" i="4"/>
  <c r="BM196" i="4"/>
  <c r="BN196" i="4"/>
  <c r="BO196" i="4"/>
  <c r="BP196" i="4"/>
  <c r="BQ196" i="4"/>
  <c r="BR196" i="4"/>
  <c r="BS196" i="4"/>
  <c r="BT196" i="4"/>
  <c r="BU196" i="4"/>
  <c r="BV196" i="4"/>
  <c r="BW196" i="4"/>
  <c r="BX196" i="4"/>
  <c r="BY196" i="4"/>
  <c r="BZ196" i="4"/>
  <c r="F197" i="4"/>
  <c r="G197" i="4"/>
  <c r="H197" i="4"/>
  <c r="I197" i="4"/>
  <c r="J197" i="4"/>
  <c r="K197" i="4"/>
  <c r="L197" i="4"/>
  <c r="M197" i="4"/>
  <c r="N197" i="4"/>
  <c r="O197" i="4"/>
  <c r="P197" i="4"/>
  <c r="Q197" i="4"/>
  <c r="R197" i="4"/>
  <c r="S197" i="4"/>
  <c r="T197" i="4"/>
  <c r="U197" i="4"/>
  <c r="V197" i="4"/>
  <c r="W197" i="4"/>
  <c r="X197" i="4"/>
  <c r="Y197" i="4"/>
  <c r="Z197" i="4"/>
  <c r="AA197" i="4"/>
  <c r="AB197" i="4"/>
  <c r="AC197" i="4"/>
  <c r="AD197" i="4"/>
  <c r="AE197" i="4"/>
  <c r="AF197" i="4"/>
  <c r="AG197" i="4"/>
  <c r="AH197" i="4"/>
  <c r="AI197" i="4"/>
  <c r="AJ197" i="4"/>
  <c r="AK197" i="4"/>
  <c r="AL197" i="4"/>
  <c r="AM197" i="4"/>
  <c r="AN197" i="4"/>
  <c r="AO197" i="4"/>
  <c r="AP197" i="4"/>
  <c r="AQ197" i="4"/>
  <c r="AR197" i="4"/>
  <c r="AS197" i="4"/>
  <c r="AT197" i="4"/>
  <c r="AU197" i="4"/>
  <c r="AV197" i="4"/>
  <c r="AW197" i="4"/>
  <c r="AX197" i="4"/>
  <c r="AY197" i="4"/>
  <c r="AZ197" i="4"/>
  <c r="BA197" i="4"/>
  <c r="BB197" i="4"/>
  <c r="BC197" i="4"/>
  <c r="BD197" i="4"/>
  <c r="BE197" i="4"/>
  <c r="BF197" i="4"/>
  <c r="BG197" i="4"/>
  <c r="BH197" i="4"/>
  <c r="BI197" i="4"/>
  <c r="BJ197" i="4"/>
  <c r="BK197" i="4"/>
  <c r="BL197" i="4"/>
  <c r="BM197" i="4"/>
  <c r="BN197" i="4"/>
  <c r="BO197" i="4"/>
  <c r="BP197" i="4"/>
  <c r="BQ197" i="4"/>
  <c r="BR197" i="4"/>
  <c r="BS197" i="4"/>
  <c r="BT197" i="4"/>
  <c r="BU197" i="4"/>
  <c r="BV197" i="4"/>
  <c r="BW197" i="4"/>
  <c r="BX197" i="4"/>
  <c r="BY197" i="4"/>
  <c r="BZ197" i="4"/>
  <c r="F198" i="4"/>
  <c r="G198" i="4"/>
  <c r="H198" i="4"/>
  <c r="I198" i="4"/>
  <c r="J198" i="4"/>
  <c r="K198" i="4"/>
  <c r="L198" i="4"/>
  <c r="M198" i="4"/>
  <c r="N198" i="4"/>
  <c r="O198" i="4"/>
  <c r="P198" i="4"/>
  <c r="Q198" i="4"/>
  <c r="R198" i="4"/>
  <c r="S198" i="4"/>
  <c r="T198" i="4"/>
  <c r="U198" i="4"/>
  <c r="V198" i="4"/>
  <c r="W198" i="4"/>
  <c r="X198" i="4"/>
  <c r="Y198" i="4"/>
  <c r="Z198" i="4"/>
  <c r="AA198" i="4"/>
  <c r="AB198" i="4"/>
  <c r="AC198" i="4"/>
  <c r="AD198" i="4"/>
  <c r="AE198" i="4"/>
  <c r="AF198" i="4"/>
  <c r="AG198" i="4"/>
  <c r="AH198" i="4"/>
  <c r="AI198" i="4"/>
  <c r="AJ198" i="4"/>
  <c r="AK198" i="4"/>
  <c r="AL198" i="4"/>
  <c r="AM198" i="4"/>
  <c r="AN198" i="4"/>
  <c r="AO198" i="4"/>
  <c r="AP198" i="4"/>
  <c r="AQ198" i="4"/>
  <c r="AR198" i="4"/>
  <c r="AS198" i="4"/>
  <c r="AT198" i="4"/>
  <c r="AU198" i="4"/>
  <c r="AV198" i="4"/>
  <c r="AW198" i="4"/>
  <c r="AX198" i="4"/>
  <c r="AY198" i="4"/>
  <c r="AZ198" i="4"/>
  <c r="BA198" i="4"/>
  <c r="BB198" i="4"/>
  <c r="BC198" i="4"/>
  <c r="BD198" i="4"/>
  <c r="BE198" i="4"/>
  <c r="BF198" i="4"/>
  <c r="BG198" i="4"/>
  <c r="BH198" i="4"/>
  <c r="BI198" i="4"/>
  <c r="BJ198" i="4"/>
  <c r="BK198" i="4"/>
  <c r="BL198" i="4"/>
  <c r="BM198" i="4"/>
  <c r="BN198" i="4"/>
  <c r="BO198" i="4"/>
  <c r="BP198" i="4"/>
  <c r="BQ198" i="4"/>
  <c r="BR198" i="4"/>
  <c r="BS198" i="4"/>
  <c r="BT198" i="4"/>
  <c r="BU198" i="4"/>
  <c r="BV198" i="4"/>
  <c r="BW198" i="4"/>
  <c r="BX198" i="4"/>
  <c r="BY198" i="4"/>
  <c r="BZ198" i="4"/>
  <c r="F199" i="4"/>
  <c r="G199" i="4"/>
  <c r="H199" i="4"/>
  <c r="I199" i="4"/>
  <c r="J199" i="4"/>
  <c r="K199" i="4"/>
  <c r="L199" i="4"/>
  <c r="M199" i="4"/>
  <c r="N199" i="4"/>
  <c r="O199" i="4"/>
  <c r="P199" i="4"/>
  <c r="Q199" i="4"/>
  <c r="R199" i="4"/>
  <c r="S199" i="4"/>
  <c r="T199" i="4"/>
  <c r="U199" i="4"/>
  <c r="V199" i="4"/>
  <c r="W199" i="4"/>
  <c r="X199" i="4"/>
  <c r="Y199" i="4"/>
  <c r="Z199" i="4"/>
  <c r="AA199" i="4"/>
  <c r="AB199" i="4"/>
  <c r="AC199" i="4"/>
  <c r="AD199" i="4"/>
  <c r="AE199" i="4"/>
  <c r="AF199" i="4"/>
  <c r="AG199" i="4"/>
  <c r="AH199" i="4"/>
  <c r="AI199" i="4"/>
  <c r="AJ199" i="4"/>
  <c r="AK199" i="4"/>
  <c r="AL199" i="4"/>
  <c r="AM199" i="4"/>
  <c r="AN199" i="4"/>
  <c r="AO199" i="4"/>
  <c r="AP199" i="4"/>
  <c r="AQ199" i="4"/>
  <c r="AR199" i="4"/>
  <c r="AS199" i="4"/>
  <c r="AT199" i="4"/>
  <c r="AU199" i="4"/>
  <c r="AV199" i="4"/>
  <c r="AW199" i="4"/>
  <c r="AX199" i="4"/>
  <c r="AY199" i="4"/>
  <c r="AZ199" i="4"/>
  <c r="BA199" i="4"/>
  <c r="BB199" i="4"/>
  <c r="BC199" i="4"/>
  <c r="BD199" i="4"/>
  <c r="BE199" i="4"/>
  <c r="BF199" i="4"/>
  <c r="BG199" i="4"/>
  <c r="BH199" i="4"/>
  <c r="BI199" i="4"/>
  <c r="BJ199" i="4"/>
  <c r="BK199" i="4"/>
  <c r="BL199" i="4"/>
  <c r="BM199" i="4"/>
  <c r="BN199" i="4"/>
  <c r="BO199" i="4"/>
  <c r="BP199" i="4"/>
  <c r="BQ199" i="4"/>
  <c r="BR199" i="4"/>
  <c r="BS199" i="4"/>
  <c r="BT199" i="4"/>
  <c r="BU199" i="4"/>
  <c r="BV199" i="4"/>
  <c r="BW199" i="4"/>
  <c r="BX199" i="4"/>
  <c r="BY199" i="4"/>
  <c r="BZ199" i="4"/>
  <c r="F200" i="4"/>
  <c r="G200" i="4"/>
  <c r="H200" i="4"/>
  <c r="I200" i="4"/>
  <c r="J200" i="4"/>
  <c r="K200" i="4"/>
  <c r="L200" i="4"/>
  <c r="M200" i="4"/>
  <c r="N200" i="4"/>
  <c r="O200" i="4"/>
  <c r="P200" i="4"/>
  <c r="Q200" i="4"/>
  <c r="R200" i="4"/>
  <c r="S200" i="4"/>
  <c r="T200" i="4"/>
  <c r="U200" i="4"/>
  <c r="V200" i="4"/>
  <c r="W200" i="4"/>
  <c r="X200" i="4"/>
  <c r="Y200" i="4"/>
  <c r="Z200" i="4"/>
  <c r="AA200" i="4"/>
  <c r="AB200" i="4"/>
  <c r="AC200" i="4"/>
  <c r="AD200" i="4"/>
  <c r="AE200" i="4"/>
  <c r="AF200" i="4"/>
  <c r="AG200" i="4"/>
  <c r="AH200" i="4"/>
  <c r="AI200" i="4"/>
  <c r="AJ200" i="4"/>
  <c r="AK200" i="4"/>
  <c r="AL200" i="4"/>
  <c r="AM200" i="4"/>
  <c r="AN200" i="4"/>
  <c r="AO200" i="4"/>
  <c r="AP200" i="4"/>
  <c r="AQ200" i="4"/>
  <c r="AR200" i="4"/>
  <c r="AS200" i="4"/>
  <c r="AT200" i="4"/>
  <c r="AU200" i="4"/>
  <c r="AV200" i="4"/>
  <c r="AW200" i="4"/>
  <c r="AX200" i="4"/>
  <c r="AY200" i="4"/>
  <c r="AZ200" i="4"/>
  <c r="BA200" i="4"/>
  <c r="BB200" i="4"/>
  <c r="BC200" i="4"/>
  <c r="BD200" i="4"/>
  <c r="BE200" i="4"/>
  <c r="BF200" i="4"/>
  <c r="BG200" i="4"/>
  <c r="BH200" i="4"/>
  <c r="BI200" i="4"/>
  <c r="BJ200" i="4"/>
  <c r="BK200" i="4"/>
  <c r="BL200" i="4"/>
  <c r="BM200" i="4"/>
  <c r="BN200" i="4"/>
  <c r="BO200" i="4"/>
  <c r="BP200" i="4"/>
  <c r="BQ200" i="4"/>
  <c r="BR200" i="4"/>
  <c r="BS200" i="4"/>
  <c r="BT200" i="4"/>
  <c r="BU200" i="4"/>
  <c r="BV200" i="4"/>
  <c r="BW200" i="4"/>
  <c r="BX200" i="4"/>
  <c r="BY200" i="4"/>
  <c r="BZ200" i="4"/>
  <c r="F201" i="4"/>
  <c r="G201" i="4"/>
  <c r="H201" i="4"/>
  <c r="I201" i="4"/>
  <c r="J201" i="4"/>
  <c r="K201" i="4"/>
  <c r="L201" i="4"/>
  <c r="M201" i="4"/>
  <c r="N201" i="4"/>
  <c r="O201" i="4"/>
  <c r="P201" i="4"/>
  <c r="Q201" i="4"/>
  <c r="R201" i="4"/>
  <c r="S201" i="4"/>
  <c r="T201" i="4"/>
  <c r="U201" i="4"/>
  <c r="V201" i="4"/>
  <c r="W201" i="4"/>
  <c r="X201" i="4"/>
  <c r="Y201" i="4"/>
  <c r="Z201" i="4"/>
  <c r="AA201" i="4"/>
  <c r="AB201" i="4"/>
  <c r="AC201" i="4"/>
  <c r="AD201" i="4"/>
  <c r="AE201" i="4"/>
  <c r="AF201" i="4"/>
  <c r="AG201" i="4"/>
  <c r="AH201" i="4"/>
  <c r="AI201" i="4"/>
  <c r="AJ201" i="4"/>
  <c r="AK201" i="4"/>
  <c r="AL201" i="4"/>
  <c r="AM201" i="4"/>
  <c r="AN201" i="4"/>
  <c r="AO201" i="4"/>
  <c r="AP201" i="4"/>
  <c r="AQ201" i="4"/>
  <c r="AR201" i="4"/>
  <c r="AS201" i="4"/>
  <c r="AT201" i="4"/>
  <c r="AU201" i="4"/>
  <c r="AV201" i="4"/>
  <c r="AW201" i="4"/>
  <c r="AX201" i="4"/>
  <c r="AY201" i="4"/>
  <c r="AZ201" i="4"/>
  <c r="BA201" i="4"/>
  <c r="BB201" i="4"/>
  <c r="BC201" i="4"/>
  <c r="BD201" i="4"/>
  <c r="BE201" i="4"/>
  <c r="BF201" i="4"/>
  <c r="BG201" i="4"/>
  <c r="BH201" i="4"/>
  <c r="BI201" i="4"/>
  <c r="BJ201" i="4"/>
  <c r="BK201" i="4"/>
  <c r="BL201" i="4"/>
  <c r="BM201" i="4"/>
  <c r="BN201" i="4"/>
  <c r="BO201" i="4"/>
  <c r="BP201" i="4"/>
  <c r="BQ201" i="4"/>
  <c r="BR201" i="4"/>
  <c r="BS201" i="4"/>
  <c r="BT201" i="4"/>
  <c r="BU201" i="4"/>
  <c r="BV201" i="4"/>
  <c r="BW201" i="4"/>
  <c r="BX201" i="4"/>
  <c r="BY201" i="4"/>
  <c r="BZ201" i="4"/>
  <c r="F202" i="4"/>
  <c r="G202" i="4"/>
  <c r="H202" i="4"/>
  <c r="I202" i="4"/>
  <c r="J202" i="4"/>
  <c r="K202" i="4"/>
  <c r="L202" i="4"/>
  <c r="M202" i="4"/>
  <c r="N202" i="4"/>
  <c r="O202" i="4"/>
  <c r="P202" i="4"/>
  <c r="Q202" i="4"/>
  <c r="R202" i="4"/>
  <c r="S202" i="4"/>
  <c r="T202" i="4"/>
  <c r="U202" i="4"/>
  <c r="V202" i="4"/>
  <c r="W202" i="4"/>
  <c r="X202" i="4"/>
  <c r="Y202" i="4"/>
  <c r="Z202" i="4"/>
  <c r="AA202" i="4"/>
  <c r="AB202" i="4"/>
  <c r="AC202" i="4"/>
  <c r="AD202" i="4"/>
  <c r="AE202" i="4"/>
  <c r="AF202" i="4"/>
  <c r="AG202" i="4"/>
  <c r="AH202" i="4"/>
  <c r="AI202" i="4"/>
  <c r="AJ202" i="4"/>
  <c r="AK202" i="4"/>
  <c r="AL202" i="4"/>
  <c r="AM202" i="4"/>
  <c r="AN202" i="4"/>
  <c r="AO202" i="4"/>
  <c r="AP202" i="4"/>
  <c r="AQ202" i="4"/>
  <c r="AR202" i="4"/>
  <c r="AS202" i="4"/>
  <c r="AT202" i="4"/>
  <c r="AU202" i="4"/>
  <c r="AV202" i="4"/>
  <c r="AW202" i="4"/>
  <c r="AX202" i="4"/>
  <c r="AY202" i="4"/>
  <c r="AZ202" i="4"/>
  <c r="BA202" i="4"/>
  <c r="BB202" i="4"/>
  <c r="BC202" i="4"/>
  <c r="BD202" i="4"/>
  <c r="BE202" i="4"/>
  <c r="BF202" i="4"/>
  <c r="BG202" i="4"/>
  <c r="BH202" i="4"/>
  <c r="BI202" i="4"/>
  <c r="BJ202" i="4"/>
  <c r="BK202" i="4"/>
  <c r="BL202" i="4"/>
  <c r="BM202" i="4"/>
  <c r="BN202" i="4"/>
  <c r="BO202" i="4"/>
  <c r="BP202" i="4"/>
  <c r="BQ202" i="4"/>
  <c r="BR202" i="4"/>
  <c r="BS202" i="4"/>
  <c r="BT202" i="4"/>
  <c r="BU202" i="4"/>
  <c r="BV202" i="4"/>
  <c r="BW202" i="4"/>
  <c r="BX202" i="4"/>
  <c r="BY202" i="4"/>
  <c r="BZ202" i="4"/>
  <c r="F203" i="4"/>
  <c r="G203" i="4"/>
  <c r="H203" i="4"/>
  <c r="I203" i="4"/>
  <c r="J203" i="4"/>
  <c r="K203" i="4"/>
  <c r="L203" i="4"/>
  <c r="M203" i="4"/>
  <c r="N203" i="4"/>
  <c r="O203" i="4"/>
  <c r="P203" i="4"/>
  <c r="Q203" i="4"/>
  <c r="R203" i="4"/>
  <c r="S203" i="4"/>
  <c r="T203" i="4"/>
  <c r="U203" i="4"/>
  <c r="V203" i="4"/>
  <c r="W203" i="4"/>
  <c r="X203" i="4"/>
  <c r="Y203" i="4"/>
  <c r="Z203" i="4"/>
  <c r="AA203" i="4"/>
  <c r="AB203" i="4"/>
  <c r="AC203" i="4"/>
  <c r="AD203" i="4"/>
  <c r="AE203" i="4"/>
  <c r="AF203" i="4"/>
  <c r="AG203" i="4"/>
  <c r="AH203" i="4"/>
  <c r="AI203" i="4"/>
  <c r="AJ203" i="4"/>
  <c r="AK203" i="4"/>
  <c r="AL203" i="4"/>
  <c r="AM203" i="4"/>
  <c r="AN203" i="4"/>
  <c r="AO203" i="4"/>
  <c r="AP203" i="4"/>
  <c r="AQ203" i="4"/>
  <c r="AR203" i="4"/>
  <c r="AS203" i="4"/>
  <c r="AT203" i="4"/>
  <c r="AU203" i="4"/>
  <c r="AV203" i="4"/>
  <c r="AW203" i="4"/>
  <c r="AX203" i="4"/>
  <c r="AY203" i="4"/>
  <c r="AZ203" i="4"/>
  <c r="BA203" i="4"/>
  <c r="BB203" i="4"/>
  <c r="BC203" i="4"/>
  <c r="BD203" i="4"/>
  <c r="BE203" i="4"/>
  <c r="BF203" i="4"/>
  <c r="BG203" i="4"/>
  <c r="BH203" i="4"/>
  <c r="BI203" i="4"/>
  <c r="BJ203" i="4"/>
  <c r="BK203" i="4"/>
  <c r="BL203" i="4"/>
  <c r="BM203" i="4"/>
  <c r="BN203" i="4"/>
  <c r="BO203" i="4"/>
  <c r="BP203" i="4"/>
  <c r="BQ203" i="4"/>
  <c r="BR203" i="4"/>
  <c r="BS203" i="4"/>
  <c r="BT203" i="4"/>
  <c r="BU203" i="4"/>
  <c r="BV203" i="4"/>
  <c r="BW203" i="4"/>
  <c r="BX203" i="4"/>
  <c r="BY203" i="4"/>
  <c r="BZ203" i="4"/>
  <c r="BR117" i="4" l="1"/>
  <c r="BJ117" i="4"/>
  <c r="BB117" i="4"/>
  <c r="AT117" i="4"/>
  <c r="AL117" i="4"/>
  <c r="AD117" i="4"/>
  <c r="V117" i="4"/>
  <c r="N117" i="4"/>
  <c r="F117" i="4"/>
  <c r="BS116" i="4"/>
  <c r="BK116" i="4"/>
  <c r="BC116" i="4"/>
  <c r="AU116" i="4"/>
  <c r="AM116" i="4"/>
  <c r="AE116" i="4"/>
  <c r="W116" i="4"/>
  <c r="O116" i="4"/>
  <c r="G116" i="4"/>
  <c r="BT115" i="4"/>
  <c r="BL115" i="4"/>
  <c r="BD115" i="4"/>
  <c r="AT115" i="4"/>
  <c r="AG115" i="4"/>
  <c r="U115" i="4"/>
  <c r="I115" i="4"/>
  <c r="BR114" i="4"/>
  <c r="BF114" i="4"/>
  <c r="AT114" i="4"/>
  <c r="AD114" i="4"/>
  <c r="P114" i="4"/>
  <c r="BX113" i="4"/>
  <c r="BH113" i="4"/>
  <c r="AU113" i="4"/>
  <c r="AG113" i="4"/>
  <c r="Q113" i="4"/>
  <c r="BY112" i="4"/>
  <c r="BL112" i="4"/>
  <c r="AV112" i="4"/>
  <c r="AH112" i="4"/>
  <c r="U112" i="4"/>
  <c r="BZ111" i="4"/>
  <c r="BM111" i="4"/>
  <c r="AY111" i="4"/>
  <c r="AI111" i="4"/>
  <c r="V111" i="4"/>
  <c r="I111" i="4"/>
  <c r="BQ110" i="4"/>
  <c r="BG110" i="4"/>
  <c r="AW110" i="4"/>
  <c r="AK110" i="4"/>
  <c r="AA110" i="4"/>
  <c r="Q110" i="4"/>
  <c r="BZ109" i="4"/>
  <c r="BP109" i="4"/>
  <c r="BF109" i="4"/>
  <c r="AT109" i="4"/>
  <c r="AJ109" i="4"/>
  <c r="Z109" i="4"/>
  <c r="N109" i="4"/>
  <c r="BY108" i="4"/>
  <c r="BO108" i="4"/>
  <c r="BC108" i="4"/>
  <c r="AQ108" i="4"/>
  <c r="AC108" i="4"/>
  <c r="M108" i="4"/>
  <c r="BU107" i="4"/>
  <c r="BH107" i="4"/>
  <c r="AR107" i="4"/>
  <c r="AD107" i="4"/>
  <c r="Q107" i="4"/>
  <c r="BV106" i="4"/>
  <c r="BI106" i="4"/>
  <c r="AU106" i="4"/>
  <c r="AE106" i="4"/>
  <c r="R106" i="4"/>
  <c r="BZ105" i="4"/>
  <c r="BJ105" i="4"/>
  <c r="AV105" i="4"/>
  <c r="AI105" i="4"/>
  <c r="S105" i="4"/>
  <c r="F105" i="4"/>
  <c r="BM104" i="4"/>
  <c r="AW104" i="4"/>
  <c r="AJ104" i="4"/>
  <c r="W104" i="4"/>
  <c r="BQ117" i="4"/>
  <c r="BI117" i="4"/>
  <c r="BA117" i="4"/>
  <c r="AS117" i="4"/>
  <c r="AK117" i="4"/>
  <c r="AC117" i="4"/>
  <c r="U117" i="4"/>
  <c r="M117" i="4"/>
  <c r="BZ116" i="4"/>
  <c r="BR116" i="4"/>
  <c r="BJ116" i="4"/>
  <c r="BB116" i="4"/>
  <c r="AT116" i="4"/>
  <c r="AL116" i="4"/>
  <c r="AD116" i="4"/>
  <c r="V116" i="4"/>
  <c r="N116" i="4"/>
  <c r="F116" i="4"/>
  <c r="BS115" i="4"/>
  <c r="BK115" i="4"/>
  <c r="BC115" i="4"/>
  <c r="AQ115" i="4"/>
  <c r="AE115" i="4"/>
  <c r="S115" i="4"/>
  <c r="G115" i="4"/>
  <c r="BP114" i="4"/>
  <c r="BD114" i="4"/>
  <c r="AP114" i="4"/>
  <c r="AB114" i="4"/>
  <c r="O114" i="4"/>
  <c r="BT113" i="4"/>
  <c r="BG113" i="4"/>
  <c r="AS113" i="4"/>
  <c r="AC113" i="4"/>
  <c r="P113" i="4"/>
  <c r="BX112" i="4"/>
  <c r="BH112" i="4"/>
  <c r="AT112" i="4"/>
  <c r="AG112" i="4"/>
  <c r="Q112" i="4"/>
  <c r="BY111" i="4"/>
  <c r="BK111" i="4"/>
  <c r="AU111" i="4"/>
  <c r="AH111" i="4"/>
  <c r="U111" i="4"/>
  <c r="BZ110" i="4"/>
  <c r="BP110" i="4"/>
  <c r="BF110" i="4"/>
  <c r="AT110" i="4"/>
  <c r="AJ110" i="4"/>
  <c r="Z110" i="4"/>
  <c r="N110" i="4"/>
  <c r="BY109" i="4"/>
  <c r="BO109" i="4"/>
  <c r="BC109" i="4"/>
  <c r="AS109" i="4"/>
  <c r="AI109" i="4"/>
  <c r="W109" i="4"/>
  <c r="M109" i="4"/>
  <c r="BX108" i="4"/>
  <c r="BL108" i="4"/>
  <c r="BB108" i="4"/>
  <c r="AO108" i="4"/>
  <c r="Y108" i="4"/>
  <c r="L108" i="4"/>
  <c r="BT107" i="4"/>
  <c r="BD107" i="4"/>
  <c r="AP107" i="4"/>
  <c r="AC107" i="4"/>
  <c r="M107" i="4"/>
  <c r="BU106" i="4"/>
  <c r="BG106" i="4"/>
  <c r="AQ106" i="4"/>
  <c r="AD106" i="4"/>
  <c r="Q106" i="4"/>
  <c r="BV105" i="4"/>
  <c r="BH105" i="4"/>
  <c r="AU105" i="4"/>
  <c r="AE105" i="4"/>
  <c r="R105" i="4"/>
  <c r="BY104" i="4"/>
  <c r="BI104" i="4"/>
  <c r="AV104" i="4"/>
  <c r="AI104" i="4"/>
  <c r="S104" i="4"/>
  <c r="BH117" i="4"/>
  <c r="AZ117" i="4"/>
  <c r="AR117" i="4"/>
  <c r="AJ117" i="4"/>
  <c r="AB117" i="4"/>
  <c r="T117" i="4"/>
  <c r="L117" i="4"/>
  <c r="BY116" i="4"/>
  <c r="BQ116" i="4"/>
  <c r="BI116" i="4"/>
  <c r="BA116" i="4"/>
  <c r="AS116" i="4"/>
  <c r="AK116" i="4"/>
  <c r="AC116" i="4"/>
  <c r="U116" i="4"/>
  <c r="M116" i="4"/>
  <c r="BZ115" i="4"/>
  <c r="BR115" i="4"/>
  <c r="BJ115" i="4"/>
  <c r="BB115" i="4"/>
  <c r="AP115" i="4"/>
  <c r="AD115" i="4"/>
  <c r="R115" i="4"/>
  <c r="F115" i="4"/>
  <c r="BO114" i="4"/>
  <c r="BC114" i="4"/>
  <c r="AN114" i="4"/>
  <c r="AA114" i="4"/>
  <c r="N114" i="4"/>
  <c r="BS113" i="4"/>
  <c r="BE113" i="4"/>
  <c r="AR113" i="4"/>
  <c r="AB113" i="4"/>
  <c r="O113" i="4"/>
  <c r="BV112" i="4"/>
  <c r="BF112" i="4"/>
  <c r="AS112" i="4"/>
  <c r="AF112" i="4"/>
  <c r="P112" i="4"/>
  <c r="BW111" i="4"/>
  <c r="BJ111" i="4"/>
  <c r="AT111" i="4"/>
  <c r="AG111" i="4"/>
  <c r="S111" i="4"/>
  <c r="BY110" i="4"/>
  <c r="BO110" i="4"/>
  <c r="BE110" i="4"/>
  <c r="AS110" i="4"/>
  <c r="AI110" i="4"/>
  <c r="Y110" i="4"/>
  <c r="M110" i="4"/>
  <c r="BX109" i="4"/>
  <c r="BN109" i="4"/>
  <c r="BB109" i="4"/>
  <c r="AR109" i="4"/>
  <c r="AH109" i="4"/>
  <c r="V109" i="4"/>
  <c r="L109" i="4"/>
  <c r="BW108" i="4"/>
  <c r="BK108" i="4"/>
  <c r="BA108" i="4"/>
  <c r="AN108" i="4"/>
  <c r="X108" i="4"/>
  <c r="K108" i="4"/>
  <c r="BR107" i="4"/>
  <c r="BB107" i="4"/>
  <c r="AO107" i="4"/>
  <c r="AB107" i="4"/>
  <c r="L107" i="4"/>
  <c r="BS106" i="4"/>
  <c r="BF106" i="4"/>
  <c r="AP106" i="4"/>
  <c r="AC106" i="4"/>
  <c r="O106" i="4"/>
  <c r="BT105" i="4"/>
  <c r="BG105" i="4"/>
  <c r="AT105" i="4"/>
  <c r="AD105" i="4"/>
  <c r="P105" i="4"/>
  <c r="BX104" i="4"/>
  <c r="BH104" i="4"/>
  <c r="AU104" i="4"/>
  <c r="AG104" i="4"/>
  <c r="Q104" i="4"/>
  <c r="AA113" i="4"/>
  <c r="M113" i="4"/>
  <c r="BR112" i="4"/>
  <c r="BE112" i="4"/>
  <c r="AR112" i="4"/>
  <c r="AB112" i="4"/>
  <c r="N112" i="4"/>
  <c r="BV111" i="4"/>
  <c r="BF111" i="4"/>
  <c r="AS111" i="4"/>
  <c r="AE111" i="4"/>
  <c r="O111" i="4"/>
  <c r="BX110" i="4"/>
  <c r="BN110" i="4"/>
  <c r="BB110" i="4"/>
  <c r="AR110" i="4"/>
  <c r="AH110" i="4"/>
  <c r="V110" i="4"/>
  <c r="L110" i="4"/>
  <c r="BW109" i="4"/>
  <c r="BK109" i="4"/>
  <c r="BA109" i="4"/>
  <c r="AQ109" i="4"/>
  <c r="AE109" i="4"/>
  <c r="U109" i="4"/>
  <c r="K109" i="4"/>
  <c r="BT108" i="4"/>
  <c r="BJ108" i="4"/>
  <c r="AZ108" i="4"/>
  <c r="AJ108" i="4"/>
  <c r="W108" i="4"/>
  <c r="I108" i="4"/>
  <c r="BN107" i="4"/>
  <c r="BA107" i="4"/>
  <c r="AN107" i="4"/>
  <c r="X107" i="4"/>
  <c r="J107" i="4"/>
  <c r="BR106" i="4"/>
  <c r="BB106" i="4"/>
  <c r="AO106" i="4"/>
  <c r="AA106" i="4"/>
  <c r="K106" i="4"/>
  <c r="BS105" i="4"/>
  <c r="BF105" i="4"/>
  <c r="AP105" i="4"/>
  <c r="AB105" i="4"/>
  <c r="O105" i="4"/>
  <c r="BT104" i="4"/>
  <c r="BG104" i="4"/>
  <c r="AS104" i="4"/>
  <c r="AC104" i="4"/>
  <c r="P104" i="4"/>
  <c r="Y113" i="4"/>
  <c r="L113" i="4"/>
  <c r="BQ112" i="4"/>
  <c r="BD112" i="4"/>
  <c r="AP112" i="4"/>
  <c r="Z112" i="4"/>
  <c r="M112" i="4"/>
  <c r="BU111" i="4"/>
  <c r="BE111" i="4"/>
  <c r="AQ111" i="4"/>
  <c r="AD111" i="4"/>
  <c r="N111" i="4"/>
  <c r="BW110" i="4"/>
  <c r="BM110" i="4"/>
  <c r="BA110" i="4"/>
  <c r="AQ110" i="4"/>
  <c r="AG110" i="4"/>
  <c r="U110" i="4"/>
  <c r="K110" i="4"/>
  <c r="BV109" i="4"/>
  <c r="BJ109" i="4"/>
  <c r="AZ109" i="4"/>
  <c r="AP109" i="4"/>
  <c r="AD109" i="4"/>
  <c r="T109" i="4"/>
  <c r="J109" i="4"/>
  <c r="BS108" i="4"/>
  <c r="BI108" i="4"/>
  <c r="AY108" i="4"/>
  <c r="AI108" i="4"/>
  <c r="U108" i="4"/>
  <c r="H108" i="4"/>
  <c r="BM107" i="4"/>
  <c r="AZ107" i="4"/>
  <c r="AL107" i="4"/>
  <c r="V107" i="4"/>
  <c r="I107" i="4"/>
  <c r="BQ106" i="4"/>
  <c r="BA106" i="4"/>
  <c r="AM106" i="4"/>
  <c r="Z106" i="4"/>
  <c r="J106" i="4"/>
  <c r="BR105" i="4"/>
  <c r="BD105" i="4"/>
  <c r="AN105" i="4"/>
  <c r="AA105" i="4"/>
  <c r="N105" i="4"/>
  <c r="BS104" i="4"/>
  <c r="BE104" i="4"/>
  <c r="AR104" i="4"/>
  <c r="AB104" i="4"/>
  <c r="O104" i="4"/>
  <c r="BM117" i="4"/>
  <c r="BE117" i="4"/>
  <c r="AW117" i="4"/>
  <c r="AO117" i="4"/>
  <c r="AG117" i="4"/>
  <c r="Y117" i="4"/>
  <c r="Q117" i="4"/>
  <c r="I117" i="4"/>
  <c r="BV116" i="4"/>
  <c r="BN116" i="4"/>
  <c r="BF116" i="4"/>
  <c r="AX116" i="4"/>
  <c r="AP116" i="4"/>
  <c r="AH116" i="4"/>
  <c r="Z116" i="4"/>
  <c r="R116" i="4"/>
  <c r="J116" i="4"/>
  <c r="BW115" i="4"/>
  <c r="BO115" i="4"/>
  <c r="BG115" i="4"/>
  <c r="AX115" i="4"/>
  <c r="AL115" i="4"/>
  <c r="Z115" i="4"/>
  <c r="N115" i="4"/>
  <c r="BV114" i="4"/>
  <c r="BJ114" i="4"/>
  <c r="AX114" i="4"/>
  <c r="AJ114" i="4"/>
  <c r="T114" i="4"/>
  <c r="G114" i="4"/>
  <c r="BO113" i="4"/>
  <c r="AY113" i="4"/>
  <c r="AK113" i="4"/>
  <c r="X113" i="4"/>
  <c r="H113" i="4"/>
  <c r="BP112" i="4"/>
  <c r="BB112" i="4"/>
  <c r="AL112" i="4"/>
  <c r="Y112" i="4"/>
  <c r="L112" i="4"/>
  <c r="BQ111" i="4"/>
  <c r="BC111" i="4"/>
  <c r="AP111" i="4"/>
  <c r="Z111" i="4"/>
  <c r="M111" i="4"/>
  <c r="BV110" i="4"/>
  <c r="BJ110" i="4"/>
  <c r="AZ110" i="4"/>
  <c r="AP110" i="4"/>
  <c r="AD110" i="4"/>
  <c r="T110" i="4"/>
  <c r="J110" i="4"/>
  <c r="BS109" i="4"/>
  <c r="BI109" i="4"/>
  <c r="AY109" i="4"/>
  <c r="AM109" i="4"/>
  <c r="AC109" i="4"/>
  <c r="S109" i="4"/>
  <c r="G109" i="4"/>
  <c r="BR108" i="4"/>
  <c r="BH108" i="4"/>
  <c r="AU108" i="4"/>
  <c r="AG108" i="4"/>
  <c r="T108" i="4"/>
  <c r="BY107" i="4"/>
  <c r="BL107" i="4"/>
  <c r="AX107" i="4"/>
  <c r="AH107" i="4"/>
  <c r="U107" i="4"/>
  <c r="H107" i="4"/>
  <c r="BM106" i="4"/>
  <c r="AY106" i="4"/>
  <c r="AL106" i="4"/>
  <c r="V106" i="4"/>
  <c r="I106" i="4"/>
  <c r="BP105" i="4"/>
  <c r="AZ105" i="4"/>
  <c r="AM105" i="4"/>
  <c r="Z105" i="4"/>
  <c r="J105" i="4"/>
  <c r="BQ104" i="4"/>
  <c r="BD104" i="4"/>
  <c r="AN104" i="4"/>
  <c r="AA104" i="4"/>
  <c r="M104" i="4"/>
  <c r="L104" i="4"/>
  <c r="AR114" i="4"/>
  <c r="AH114" i="4"/>
  <c r="W114" i="4"/>
  <c r="L114" i="4"/>
  <c r="BW113" i="4"/>
  <c r="BL113" i="4"/>
  <c r="BA113" i="4"/>
  <c r="AQ113" i="4"/>
  <c r="AF113" i="4"/>
  <c r="U113" i="4"/>
  <c r="K113" i="4"/>
  <c r="BU112" i="4"/>
  <c r="BJ112" i="4"/>
  <c r="AZ112" i="4"/>
  <c r="AO112" i="4"/>
  <c r="AD112" i="4"/>
  <c r="T112" i="4"/>
  <c r="I112" i="4"/>
  <c r="BS111" i="4"/>
  <c r="BI111" i="4"/>
  <c r="AX111" i="4"/>
  <c r="AM111" i="4"/>
  <c r="AC111" i="4"/>
  <c r="R111" i="4"/>
  <c r="G111" i="4"/>
  <c r="BT110" i="4"/>
  <c r="BL110" i="4"/>
  <c r="BD110" i="4"/>
  <c r="AV110" i="4"/>
  <c r="AN110" i="4"/>
  <c r="AF110" i="4"/>
  <c r="X110" i="4"/>
  <c r="P110" i="4"/>
  <c r="H110" i="4"/>
  <c r="BU109" i="4"/>
  <c r="BM109" i="4"/>
  <c r="BE109" i="4"/>
  <c r="AW109" i="4"/>
  <c r="AO109" i="4"/>
  <c r="AG109" i="4"/>
  <c r="Y109" i="4"/>
  <c r="Q109" i="4"/>
  <c r="I109" i="4"/>
  <c r="BV108" i="4"/>
  <c r="BN108" i="4"/>
  <c r="BF108" i="4"/>
  <c r="AW108" i="4"/>
  <c r="AM108" i="4"/>
  <c r="AB108" i="4"/>
  <c r="Q108" i="4"/>
  <c r="G108" i="4"/>
  <c r="BQ107" i="4"/>
  <c r="BF107" i="4"/>
  <c r="AV107" i="4"/>
  <c r="AK107" i="4"/>
  <c r="Z107" i="4"/>
  <c r="P107" i="4"/>
  <c r="BZ106" i="4"/>
  <c r="BO106" i="4"/>
  <c r="BE106" i="4"/>
  <c r="AT106" i="4"/>
  <c r="AI106" i="4"/>
  <c r="Y106" i="4"/>
  <c r="N106" i="4"/>
  <c r="BX105" i="4"/>
  <c r="BN105" i="4"/>
  <c r="BC105" i="4"/>
  <c r="AR105" i="4"/>
  <c r="AH105" i="4"/>
  <c r="W105" i="4"/>
  <c r="L105" i="4"/>
  <c r="BW104" i="4"/>
  <c r="BL104" i="4"/>
  <c r="BA104" i="4"/>
  <c r="AQ104" i="4"/>
  <c r="AF104" i="4"/>
  <c r="U104" i="4"/>
  <c r="K104" i="4"/>
  <c r="AS115" i="4"/>
  <c r="AH115" i="4"/>
  <c r="W115" i="4"/>
  <c r="M115" i="4"/>
  <c r="BW114" i="4"/>
  <c r="BL114" i="4"/>
  <c r="BB114" i="4"/>
  <c r="AQ114" i="4"/>
  <c r="AF114" i="4"/>
  <c r="V114" i="4"/>
  <c r="K114" i="4"/>
  <c r="BU113" i="4"/>
  <c r="BK113" i="4"/>
  <c r="AZ113" i="4"/>
  <c r="AO113" i="4"/>
  <c r="AE113" i="4"/>
  <c r="T113" i="4"/>
  <c r="I113" i="4"/>
  <c r="BT112" i="4"/>
  <c r="BI112" i="4"/>
  <c r="AX112" i="4"/>
  <c r="AN112" i="4"/>
  <c r="AC112" i="4"/>
  <c r="R112" i="4"/>
  <c r="H112" i="4"/>
  <c r="BR111" i="4"/>
  <c r="BG111" i="4"/>
  <c r="AW111" i="4"/>
  <c r="AL111" i="4"/>
  <c r="AA111" i="4"/>
  <c r="Q111" i="4"/>
  <c r="F111" i="4"/>
  <c r="BS110" i="4"/>
  <c r="BK110" i="4"/>
  <c r="BC110" i="4"/>
  <c r="AU110" i="4"/>
  <c r="AM110" i="4"/>
  <c r="AE110" i="4"/>
  <c r="W110" i="4"/>
  <c r="O110" i="4"/>
  <c r="G110" i="4"/>
  <c r="BT109" i="4"/>
  <c r="BL109" i="4"/>
  <c r="BD109" i="4"/>
  <c r="AV109" i="4"/>
  <c r="AN109" i="4"/>
  <c r="AF109" i="4"/>
  <c r="X109" i="4"/>
  <c r="P109" i="4"/>
  <c r="H109" i="4"/>
  <c r="BU108" i="4"/>
  <c r="BM108" i="4"/>
  <c r="BE108" i="4"/>
  <c r="AV108" i="4"/>
  <c r="AK108" i="4"/>
  <c r="AA108" i="4"/>
  <c r="P108" i="4"/>
  <c r="BZ107" i="4"/>
  <c r="BP107" i="4"/>
  <c r="BE107" i="4"/>
  <c r="AT107" i="4"/>
  <c r="AJ107" i="4"/>
  <c r="Y107" i="4"/>
  <c r="N107" i="4"/>
  <c r="BY106" i="4"/>
  <c r="BN106" i="4"/>
  <c r="BC106" i="4"/>
  <c r="AS106" i="4"/>
  <c r="AH106" i="4"/>
  <c r="W106" i="4"/>
  <c r="M106" i="4"/>
  <c r="BW105" i="4"/>
  <c r="BL105" i="4"/>
  <c r="BB105" i="4"/>
  <c r="AQ105" i="4"/>
  <c r="AF105" i="4"/>
  <c r="V105" i="4"/>
  <c r="K105" i="4"/>
  <c r="BU104" i="4"/>
  <c r="BK104" i="4"/>
  <c r="AZ104" i="4"/>
  <c r="AO104" i="4"/>
  <c r="AE104" i="4"/>
  <c r="T104" i="4"/>
  <c r="I104" i="4"/>
  <c r="H104" i="4"/>
  <c r="G104" i="4"/>
  <c r="AZ115" i="4"/>
  <c r="AV115" i="4"/>
  <c r="AR115" i="4"/>
  <c r="AN115" i="4"/>
  <c r="AJ115" i="4"/>
  <c r="AF115" i="4"/>
  <c r="AB115" i="4"/>
  <c r="X115" i="4"/>
  <c r="T115" i="4"/>
  <c r="P115" i="4"/>
  <c r="L115" i="4"/>
  <c r="H115" i="4"/>
  <c r="BY114" i="4"/>
  <c r="BU114" i="4"/>
  <c r="BQ114" i="4"/>
  <c r="BM114" i="4"/>
  <c r="BI114" i="4"/>
  <c r="BE114" i="4"/>
  <c r="BA114" i="4"/>
  <c r="AW114" i="4"/>
  <c r="AS114" i="4"/>
  <c r="AO114" i="4"/>
  <c r="AK114" i="4"/>
  <c r="AG114" i="4"/>
  <c r="AC114" i="4"/>
  <c r="Y114" i="4"/>
  <c r="U114" i="4"/>
  <c r="Q114" i="4"/>
  <c r="M114" i="4"/>
  <c r="I114" i="4"/>
  <c r="BZ113" i="4"/>
  <c r="BV113" i="4"/>
  <c r="BR113" i="4"/>
  <c r="BN113" i="4"/>
  <c r="BJ113" i="4"/>
  <c r="BF113" i="4"/>
  <c r="BB113" i="4"/>
  <c r="AX113" i="4"/>
  <c r="AT113" i="4"/>
  <c r="AP113" i="4"/>
  <c r="AL113" i="4"/>
  <c r="AH113" i="4"/>
  <c r="AD113" i="4"/>
  <c r="Z113" i="4"/>
  <c r="V113" i="4"/>
  <c r="R113" i="4"/>
  <c r="N113" i="4"/>
  <c r="J113" i="4"/>
  <c r="F113" i="4"/>
  <c r="BW112" i="4"/>
  <c r="BS112" i="4"/>
  <c r="BO112" i="4"/>
  <c r="BK112" i="4"/>
  <c r="BG112" i="4"/>
  <c r="BC112" i="4"/>
  <c r="AY112" i="4"/>
  <c r="AU112" i="4"/>
  <c r="AQ112" i="4"/>
  <c r="AM112" i="4"/>
  <c r="AI112" i="4"/>
  <c r="AE112" i="4"/>
  <c r="AA112" i="4"/>
  <c r="W112" i="4"/>
  <c r="S112" i="4"/>
  <c r="O112" i="4"/>
  <c r="K112" i="4"/>
  <c r="G112" i="4"/>
  <c r="BX111" i="4"/>
  <c r="BT111" i="4"/>
  <c r="BP111" i="4"/>
  <c r="BL111" i="4"/>
  <c r="BH111" i="4"/>
  <c r="BD111" i="4"/>
  <c r="AZ111" i="4"/>
  <c r="AV111" i="4"/>
  <c r="AR111" i="4"/>
  <c r="AN111" i="4"/>
  <c r="AJ111" i="4"/>
  <c r="AF111" i="4"/>
  <c r="AB111" i="4"/>
  <c r="X111" i="4"/>
  <c r="T111" i="4"/>
  <c r="P111" i="4"/>
  <c r="L111" i="4"/>
  <c r="H111" i="4"/>
  <c r="AX108" i="4"/>
  <c r="AT108" i="4"/>
  <c r="AP108" i="4"/>
  <c r="AL108" i="4"/>
  <c r="AH108" i="4"/>
  <c r="AD108" i="4"/>
  <c r="Z108" i="4"/>
  <c r="V108" i="4"/>
  <c r="R108" i="4"/>
  <c r="N108" i="4"/>
  <c r="J108" i="4"/>
  <c r="F108" i="4"/>
  <c r="BW107" i="4"/>
  <c r="BS107" i="4"/>
  <c r="BO107" i="4"/>
  <c r="BK107" i="4"/>
  <c r="BG107" i="4"/>
  <c r="BC107" i="4"/>
  <c r="AY107" i="4"/>
  <c r="AU107" i="4"/>
  <c r="AQ107" i="4"/>
  <c r="AM107" i="4"/>
  <c r="AI107" i="4"/>
  <c r="AE107" i="4"/>
  <c r="AA107" i="4"/>
  <c r="W107" i="4"/>
  <c r="S107" i="4"/>
  <c r="O107" i="4"/>
  <c r="K107" i="4"/>
  <c r="G107" i="4"/>
  <c r="BX106" i="4"/>
  <c r="BT106" i="4"/>
  <c r="BP106" i="4"/>
  <c r="BL106" i="4"/>
  <c r="BH106" i="4"/>
  <c r="BD106" i="4"/>
  <c r="AZ106" i="4"/>
  <c r="AV106" i="4"/>
  <c r="AR106" i="4"/>
  <c r="AN106" i="4"/>
  <c r="AJ106" i="4"/>
  <c r="AF106" i="4"/>
  <c r="AB106" i="4"/>
  <c r="X106" i="4"/>
  <c r="T106" i="4"/>
  <c r="P106" i="4"/>
  <c r="L106" i="4"/>
  <c r="H106" i="4"/>
  <c r="BY105" i="4"/>
  <c r="BU105" i="4"/>
  <c r="BQ105" i="4"/>
  <c r="BM105" i="4"/>
  <c r="BI105" i="4"/>
  <c r="BE105" i="4"/>
  <c r="BA105" i="4"/>
  <c r="AW105" i="4"/>
  <c r="AS105" i="4"/>
  <c r="AO105" i="4"/>
  <c r="AK105" i="4"/>
  <c r="AG105" i="4"/>
  <c r="AC105" i="4"/>
  <c r="Y105" i="4"/>
  <c r="U105" i="4"/>
  <c r="Q105" i="4"/>
  <c r="M105" i="4"/>
  <c r="I105" i="4"/>
  <c r="BZ104" i="4"/>
  <c r="BV104" i="4"/>
  <c r="BR104" i="4"/>
  <c r="BN104" i="4"/>
  <c r="BJ104" i="4"/>
  <c r="BF104" i="4"/>
  <c r="BB104" i="4"/>
  <c r="AX104" i="4"/>
  <c r="AT104" i="4"/>
  <c r="AP104" i="4"/>
  <c r="AL104" i="4"/>
  <c r="AH104" i="4"/>
  <c r="AD104" i="4"/>
  <c r="Z104" i="4"/>
  <c r="V104" i="4"/>
  <c r="R104" i="4"/>
  <c r="N104" i="4"/>
  <c r="J104" i="4"/>
  <c r="B2" i="15" l="1" a="1"/>
  <c r="B204" i="15" s="1"/>
  <c r="B982" i="15" l="1"/>
  <c r="B955" i="15"/>
  <c r="B912" i="15"/>
  <c r="B861" i="15"/>
  <c r="B810" i="15"/>
  <c r="B760" i="15"/>
  <c r="B710" i="15"/>
  <c r="B632" i="15"/>
  <c r="B557" i="15"/>
  <c r="B444" i="15"/>
  <c r="B172" i="15"/>
  <c r="B995" i="15"/>
  <c r="B975" i="15"/>
  <c r="B947" i="15"/>
  <c r="B901" i="15"/>
  <c r="B848" i="15"/>
  <c r="B797" i="15"/>
  <c r="B748" i="15"/>
  <c r="B689" i="15"/>
  <c r="B614" i="15"/>
  <c r="B540" i="15"/>
  <c r="B400" i="15"/>
  <c r="B118" i="15"/>
  <c r="B991" i="15"/>
  <c r="B974" i="15"/>
  <c r="B938" i="15"/>
  <c r="B886" i="15"/>
  <c r="B837" i="15"/>
  <c r="B786" i="15"/>
  <c r="B733" i="15"/>
  <c r="B669" i="15"/>
  <c r="B594" i="15"/>
  <c r="B518" i="15"/>
  <c r="B343" i="15"/>
  <c r="B68" i="15"/>
  <c r="B984" i="15"/>
  <c r="B966" i="15"/>
  <c r="B924" i="15"/>
  <c r="B874" i="15"/>
  <c r="B824" i="15"/>
  <c r="B773" i="15"/>
  <c r="B722" i="15"/>
  <c r="B653" i="15"/>
  <c r="B573" i="15"/>
  <c r="B480" i="15"/>
  <c r="B242" i="15"/>
  <c r="B18" i="15"/>
  <c r="B996" i="15"/>
  <c r="B987" i="15"/>
  <c r="B976" i="15"/>
  <c r="B968" i="15"/>
  <c r="B959" i="15"/>
  <c r="B948" i="15"/>
  <c r="B939" i="15"/>
  <c r="B929" i="15"/>
  <c r="B914" i="15"/>
  <c r="B902" i="15"/>
  <c r="B890" i="15"/>
  <c r="B876" i="15"/>
  <c r="B865" i="15"/>
  <c r="B853" i="15"/>
  <c r="B838" i="15"/>
  <c r="B826" i="15"/>
  <c r="B816" i="15"/>
  <c r="B801" i="15"/>
  <c r="B789" i="15"/>
  <c r="B776" i="15"/>
  <c r="B762" i="15"/>
  <c r="B752" i="15"/>
  <c r="B738" i="15"/>
  <c r="B725" i="15"/>
  <c r="B712" i="15"/>
  <c r="B696" i="15"/>
  <c r="B674" i="15"/>
  <c r="B657" i="15"/>
  <c r="B637" i="15"/>
  <c r="B616" i="15"/>
  <c r="B600" i="15"/>
  <c r="B582" i="15"/>
  <c r="B561" i="15"/>
  <c r="B541" i="15"/>
  <c r="B525" i="15"/>
  <c r="B493" i="15"/>
  <c r="B459" i="15"/>
  <c r="B419" i="15"/>
  <c r="B364" i="15"/>
  <c r="B270" i="15"/>
  <c r="B193" i="15"/>
  <c r="B142" i="15"/>
  <c r="B89" i="15"/>
  <c r="B40" i="15"/>
  <c r="B963" i="15"/>
  <c r="B954" i="15"/>
  <c r="B944" i="15"/>
  <c r="B933" i="15"/>
  <c r="B922" i="15"/>
  <c r="B909" i="15"/>
  <c r="B896" i="15"/>
  <c r="B882" i="15"/>
  <c r="B872" i="15"/>
  <c r="B858" i="15"/>
  <c r="B845" i="15"/>
  <c r="B833" i="15"/>
  <c r="B818" i="15"/>
  <c r="B808" i="15"/>
  <c r="B796" i="15"/>
  <c r="B781" i="15"/>
  <c r="B769" i="15"/>
  <c r="B758" i="15"/>
  <c r="B744" i="15"/>
  <c r="B732" i="15"/>
  <c r="B720" i="15"/>
  <c r="B701" i="15"/>
  <c r="B685" i="15"/>
  <c r="B668" i="15"/>
  <c r="B646" i="15"/>
  <c r="B626" i="15"/>
  <c r="B610" i="15"/>
  <c r="B589" i="15"/>
  <c r="B572" i="15"/>
  <c r="B552" i="15"/>
  <c r="B530" i="15"/>
  <c r="B514" i="15"/>
  <c r="B477" i="15"/>
  <c r="B437" i="15"/>
  <c r="B392" i="15"/>
  <c r="B322" i="15"/>
  <c r="B221" i="15"/>
  <c r="B166" i="15"/>
  <c r="B116" i="15"/>
  <c r="B66" i="15"/>
  <c r="B14" i="15"/>
  <c r="B998" i="15"/>
  <c r="B990" i="15"/>
  <c r="B980" i="15"/>
  <c r="B970" i="15"/>
  <c r="B960" i="15"/>
  <c r="B952" i="15"/>
  <c r="B942" i="15"/>
  <c r="B930" i="15"/>
  <c r="B918" i="15"/>
  <c r="B904" i="15"/>
  <c r="B893" i="15"/>
  <c r="B881" i="15"/>
  <c r="B866" i="15"/>
  <c r="B854" i="15"/>
  <c r="B844" i="15"/>
  <c r="B829" i="15"/>
  <c r="B817" i="15"/>
  <c r="B805" i="15"/>
  <c r="B790" i="15"/>
  <c r="B780" i="15"/>
  <c r="B768" i="15"/>
  <c r="B753" i="15"/>
  <c r="B741" i="15"/>
  <c r="B730" i="15"/>
  <c r="B716" i="15"/>
  <c r="B700" i="15"/>
  <c r="B680" i="15"/>
  <c r="B658" i="15"/>
  <c r="B642" i="15"/>
  <c r="B625" i="15"/>
  <c r="B604" i="15"/>
  <c r="B584" i="15"/>
  <c r="B568" i="15"/>
  <c r="B546" i="15"/>
  <c r="B529" i="15"/>
  <c r="B501" i="15"/>
  <c r="B464" i="15"/>
  <c r="B422" i="15"/>
  <c r="B374" i="15"/>
  <c r="B294" i="15"/>
  <c r="B194" i="15"/>
  <c r="B145" i="15"/>
  <c r="B94" i="15"/>
  <c r="B44" i="15"/>
  <c r="B508" i="15"/>
  <c r="B492" i="15"/>
  <c r="B472" i="15"/>
  <c r="B451" i="15"/>
  <c r="B435" i="15"/>
  <c r="B412" i="15"/>
  <c r="B384" i="15"/>
  <c r="B363" i="15"/>
  <c r="B317" i="15"/>
  <c r="B268" i="15"/>
  <c r="B217" i="15"/>
  <c r="B182" i="15"/>
  <c r="B157" i="15"/>
  <c r="B132" i="15"/>
  <c r="B108" i="15"/>
  <c r="B81" i="15"/>
  <c r="B57" i="15"/>
  <c r="B30" i="15"/>
  <c r="B4" i="15"/>
  <c r="B1000" i="15"/>
  <c r="B992" i="15"/>
  <c r="B986" i="15"/>
  <c r="B979" i="15"/>
  <c r="B971" i="15"/>
  <c r="B964" i="15"/>
  <c r="B958" i="15"/>
  <c r="B950" i="15"/>
  <c r="B943" i="15"/>
  <c r="B936" i="15"/>
  <c r="B925" i="15"/>
  <c r="B917" i="15"/>
  <c r="B908" i="15"/>
  <c r="B897" i="15"/>
  <c r="B888" i="15"/>
  <c r="B880" i="15"/>
  <c r="B869" i="15"/>
  <c r="B860" i="15"/>
  <c r="B850" i="15"/>
  <c r="B840" i="15"/>
  <c r="B832" i="15"/>
  <c r="B822" i="15"/>
  <c r="B812" i="15"/>
  <c r="B802" i="15"/>
  <c r="B794" i="15"/>
  <c r="B784" i="15"/>
  <c r="B774" i="15"/>
  <c r="B765" i="15"/>
  <c r="B754" i="15"/>
  <c r="B746" i="15"/>
  <c r="B737" i="15"/>
  <c r="B726" i="15"/>
  <c r="B717" i="15"/>
  <c r="B706" i="15"/>
  <c r="B690" i="15"/>
  <c r="B678" i="15"/>
  <c r="B664" i="15"/>
  <c r="B648" i="15"/>
  <c r="B636" i="15"/>
  <c r="B621" i="15"/>
  <c r="B605" i="15"/>
  <c r="B593" i="15"/>
  <c r="B578" i="15"/>
  <c r="B562" i="15"/>
  <c r="B550" i="15"/>
  <c r="B536" i="15"/>
  <c r="B520" i="15"/>
  <c r="B507" i="15"/>
  <c r="B487" i="15"/>
  <c r="B465" i="15"/>
  <c r="B449" i="15"/>
  <c r="B429" i="15"/>
  <c r="B402" i="15"/>
  <c r="B380" i="15"/>
  <c r="B344" i="15"/>
  <c r="B296" i="15"/>
  <c r="B246" i="15"/>
  <c r="B209" i="15"/>
  <c r="B180" i="15"/>
  <c r="B153" i="15"/>
  <c r="B129" i="15"/>
  <c r="B104" i="15"/>
  <c r="B78" i="15"/>
  <c r="B52" i="15"/>
  <c r="B29" i="15"/>
  <c r="B2" i="15"/>
  <c r="B355" i="15"/>
  <c r="B334" i="15"/>
  <c r="B308" i="15"/>
  <c r="B285" i="15"/>
  <c r="B258" i="15"/>
  <c r="B232" i="15"/>
  <c r="B999" i="15"/>
  <c r="B994" i="15"/>
  <c r="B988" i="15"/>
  <c r="B983" i="15"/>
  <c r="B978" i="15"/>
  <c r="B972" i="15"/>
  <c r="B967" i="15"/>
  <c r="B962" i="15"/>
  <c r="B956" i="15"/>
  <c r="B951" i="15"/>
  <c r="B946" i="15"/>
  <c r="B940" i="15"/>
  <c r="B934" i="15"/>
  <c r="B928" i="15"/>
  <c r="B920" i="15"/>
  <c r="B913" i="15"/>
  <c r="B906" i="15"/>
  <c r="B898" i="15"/>
  <c r="B892" i="15"/>
  <c r="B885" i="15"/>
  <c r="B877" i="15"/>
  <c r="B870" i="15"/>
  <c r="B864" i="15"/>
  <c r="B856" i="15"/>
  <c r="B849" i="15"/>
  <c r="B842" i="15"/>
  <c r="B834" i="15"/>
  <c r="B828" i="15"/>
  <c r="B821" i="15"/>
  <c r="B813" i="15"/>
  <c r="B806" i="15"/>
  <c r="B800" i="15"/>
  <c r="B792" i="15"/>
  <c r="B785" i="15"/>
  <c r="B778" i="15"/>
  <c r="B770" i="15"/>
  <c r="B764" i="15"/>
  <c r="B757" i="15"/>
  <c r="B749" i="15"/>
  <c r="B742" i="15"/>
  <c r="B736" i="15"/>
  <c r="B728" i="15"/>
  <c r="B721" i="15"/>
  <c r="B714" i="15"/>
  <c r="B705" i="15"/>
  <c r="B694" i="15"/>
  <c r="B684" i="15"/>
  <c r="B673" i="15"/>
  <c r="B662" i="15"/>
  <c r="B652" i="15"/>
  <c r="B641" i="15"/>
  <c r="B630" i="15"/>
  <c r="B620" i="15"/>
  <c r="B609" i="15"/>
  <c r="B598" i="15"/>
  <c r="B588" i="15"/>
  <c r="B577" i="15"/>
  <c r="B566" i="15"/>
  <c r="B556" i="15"/>
  <c r="B545" i="15"/>
  <c r="B534" i="15"/>
  <c r="B524" i="15"/>
  <c r="B513" i="15"/>
  <c r="B499" i="15"/>
  <c r="B485" i="15"/>
  <c r="B471" i="15"/>
  <c r="B456" i="15"/>
  <c r="B443" i="15"/>
  <c r="B428" i="15"/>
  <c r="B408" i="15"/>
  <c r="B391" i="15"/>
  <c r="B371" i="15"/>
  <c r="B352" i="15"/>
  <c r="B332" i="15"/>
  <c r="B306" i="15"/>
  <c r="B280" i="15"/>
  <c r="B257" i="15"/>
  <c r="B230" i="15"/>
  <c r="B3" i="15"/>
  <c r="B6" i="15"/>
  <c r="B13" i="15"/>
  <c r="B20" i="15"/>
  <c r="B28" i="15"/>
  <c r="B34" i="15"/>
  <c r="B41" i="15"/>
  <c r="B49" i="15"/>
  <c r="B56" i="15"/>
  <c r="B62" i="15"/>
  <c r="B70" i="15"/>
  <c r="B77" i="15"/>
  <c r="B84" i="15"/>
  <c r="B92" i="15"/>
  <c r="B98" i="15"/>
  <c r="B105" i="15"/>
  <c r="B113" i="15"/>
  <c r="B120" i="15"/>
  <c r="B126" i="15"/>
  <c r="B134" i="15"/>
  <c r="B141" i="15"/>
  <c r="B148" i="15"/>
  <c r="B156" i="15"/>
  <c r="B162" i="15"/>
  <c r="B169" i="15"/>
  <c r="B177" i="15"/>
  <c r="B184" i="15"/>
  <c r="B190" i="15"/>
  <c r="B198" i="15"/>
  <c r="B205" i="15"/>
  <c r="B212" i="15"/>
  <c r="B220" i="15"/>
  <c r="B226" i="15"/>
  <c r="B233" i="15"/>
  <c r="B241" i="15"/>
  <c r="B248" i="15"/>
  <c r="B254" i="15"/>
  <c r="B262" i="15"/>
  <c r="B269" i="15"/>
  <c r="B276" i="15"/>
  <c r="B284" i="15"/>
  <c r="B290" i="15"/>
  <c r="B297" i="15"/>
  <c r="B305" i="15"/>
  <c r="B312" i="15"/>
  <c r="B318" i="15"/>
  <c r="B326" i="15"/>
  <c r="B333" i="15"/>
  <c r="B340" i="15"/>
  <c r="B346" i="15"/>
  <c r="B351" i="15"/>
  <c r="B356" i="15"/>
  <c r="B362" i="15"/>
  <c r="B367" i="15"/>
  <c r="B372" i="15"/>
  <c r="B378" i="15"/>
  <c r="B383" i="15"/>
  <c r="B388" i="15"/>
  <c r="B394" i="15"/>
  <c r="B399" i="15"/>
  <c r="B404" i="15"/>
  <c r="B410" i="15"/>
  <c r="B415" i="15"/>
  <c r="B420" i="15"/>
  <c r="B426" i="15"/>
  <c r="B430" i="15"/>
  <c r="B434" i="15"/>
  <c r="B438" i="15"/>
  <c r="B442" i="15"/>
  <c r="B446" i="15"/>
  <c r="B450" i="15"/>
  <c r="B454" i="15"/>
  <c r="B458" i="15"/>
  <c r="B462" i="15"/>
  <c r="B466" i="15"/>
  <c r="B470" i="15"/>
  <c r="B474" i="15"/>
  <c r="B478" i="15"/>
  <c r="B482" i="15"/>
  <c r="B486" i="15"/>
  <c r="B490" i="15"/>
  <c r="B494" i="15"/>
  <c r="B498" i="15"/>
  <c r="B502" i="15"/>
  <c r="B506" i="15"/>
  <c r="B510" i="15"/>
  <c r="B8" i="15"/>
  <c r="B17" i="15"/>
  <c r="B25" i="15"/>
  <c r="B36" i="15"/>
  <c r="B45" i="15"/>
  <c r="B54" i="15"/>
  <c r="B65" i="15"/>
  <c r="B73" i="15"/>
  <c r="B82" i="15"/>
  <c r="B93" i="15"/>
  <c r="B102" i="15"/>
  <c r="B110" i="15"/>
  <c r="B121" i="15"/>
  <c r="B130" i="15"/>
  <c r="B140" i="15"/>
  <c r="B150" i="15"/>
  <c r="B158" i="15"/>
  <c r="B168" i="15"/>
  <c r="B178" i="15"/>
  <c r="B188" i="15"/>
  <c r="B196" i="15"/>
  <c r="B206" i="15"/>
  <c r="B216" i="15"/>
  <c r="B225" i="15"/>
  <c r="B236" i="15"/>
  <c r="B244" i="15"/>
  <c r="B253" i="15"/>
  <c r="B264" i="15"/>
  <c r="B273" i="15"/>
  <c r="B281" i="15"/>
  <c r="B292" i="15"/>
  <c r="B301" i="15"/>
  <c r="B310" i="15"/>
  <c r="B321" i="15"/>
  <c r="B329" i="15"/>
  <c r="B338" i="15"/>
  <c r="B347" i="15"/>
  <c r="B354" i="15"/>
  <c r="B360" i="15"/>
  <c r="B368" i="15"/>
  <c r="B375" i="15"/>
  <c r="B382" i="15"/>
  <c r="B390" i="15"/>
  <c r="B396" i="15"/>
  <c r="B403" i="15"/>
  <c r="B411" i="15"/>
  <c r="B418" i="15"/>
  <c r="B424" i="15"/>
  <c r="B431" i="15"/>
  <c r="B436" i="15"/>
  <c r="B441" i="15"/>
  <c r="B447" i="15"/>
  <c r="B452" i="15"/>
  <c r="B457" i="15"/>
  <c r="B463" i="15"/>
  <c r="B468" i="15"/>
  <c r="B473" i="15"/>
  <c r="B479" i="15"/>
  <c r="B484" i="15"/>
  <c r="B489" i="15"/>
  <c r="B495" i="15"/>
  <c r="B500" i="15"/>
  <c r="B505" i="15"/>
  <c r="B511" i="15"/>
  <c r="B515" i="15"/>
  <c r="B519" i="15"/>
  <c r="B523" i="15"/>
  <c r="B527" i="15"/>
  <c r="B531" i="15"/>
  <c r="B535" i="15"/>
  <c r="B539" i="15"/>
  <c r="B543" i="15"/>
  <c r="B547" i="15"/>
  <c r="B551" i="15"/>
  <c r="B555" i="15"/>
  <c r="B559" i="15"/>
  <c r="B563" i="15"/>
  <c r="B567" i="15"/>
  <c r="B571" i="15"/>
  <c r="B575" i="15"/>
  <c r="B579" i="15"/>
  <c r="B583" i="15"/>
  <c r="B587" i="15"/>
  <c r="B591" i="15"/>
  <c r="B595" i="15"/>
  <c r="B599" i="15"/>
  <c r="B603" i="15"/>
  <c r="B607" i="15"/>
  <c r="B611" i="15"/>
  <c r="B615" i="15"/>
  <c r="B619" i="15"/>
  <c r="B623" i="15"/>
  <c r="B627" i="15"/>
  <c r="B631" i="15"/>
  <c r="B635" i="15"/>
  <c r="B639" i="15"/>
  <c r="B643" i="15"/>
  <c r="B647" i="15"/>
  <c r="B651" i="15"/>
  <c r="B655" i="15"/>
  <c r="B659" i="15"/>
  <c r="B663" i="15"/>
  <c r="B667" i="15"/>
  <c r="B671" i="15"/>
  <c r="B675" i="15"/>
  <c r="B679" i="15"/>
  <c r="B683" i="15"/>
  <c r="B687" i="15"/>
  <c r="B691" i="15"/>
  <c r="B695" i="15"/>
  <c r="B699" i="15"/>
  <c r="B703" i="15"/>
  <c r="B707" i="15"/>
  <c r="B711" i="15"/>
  <c r="B715" i="15"/>
  <c r="B719" i="15"/>
  <c r="B723" i="15"/>
  <c r="B727" i="15"/>
  <c r="B731" i="15"/>
  <c r="B735" i="15"/>
  <c r="B739" i="15"/>
  <c r="B743" i="15"/>
  <c r="B747" i="15"/>
  <c r="B751" i="15"/>
  <c r="B755" i="15"/>
  <c r="B759" i="15"/>
  <c r="B763" i="15"/>
  <c r="B767" i="15"/>
  <c r="B771" i="15"/>
  <c r="B775" i="15"/>
  <c r="B779" i="15"/>
  <c r="B783" i="15"/>
  <c r="B787" i="15"/>
  <c r="B791" i="15"/>
  <c r="B795" i="15"/>
  <c r="B799" i="15"/>
  <c r="B803" i="15"/>
  <c r="B807" i="15"/>
  <c r="B811" i="15"/>
  <c r="B815" i="15"/>
  <c r="B819" i="15"/>
  <c r="B823" i="15"/>
  <c r="B827" i="15"/>
  <c r="B831" i="15"/>
  <c r="B835" i="15"/>
  <c r="B839" i="15"/>
  <c r="B843" i="15"/>
  <c r="B847" i="15"/>
  <c r="B851" i="15"/>
  <c r="B855" i="15"/>
  <c r="B859" i="15"/>
  <c r="B863" i="15"/>
  <c r="B867" i="15"/>
  <c r="B871" i="15"/>
  <c r="B875" i="15"/>
  <c r="B879" i="15"/>
  <c r="B883" i="15"/>
  <c r="B887" i="15"/>
  <c r="B891" i="15"/>
  <c r="B895" i="15"/>
  <c r="B899" i="15"/>
  <c r="B903" i="15"/>
  <c r="B907" i="15"/>
  <c r="B911" i="15"/>
  <c r="B915" i="15"/>
  <c r="B919" i="15"/>
  <c r="B923" i="15"/>
  <c r="B927" i="15"/>
  <c r="B931" i="15"/>
  <c r="B935" i="15"/>
  <c r="B1001" i="15"/>
  <c r="B997" i="15"/>
  <c r="B993" i="15"/>
  <c r="B989" i="15"/>
  <c r="B985" i="15"/>
  <c r="B981" i="15"/>
  <c r="B977" i="15"/>
  <c r="B973" i="15"/>
  <c r="B969" i="15"/>
  <c r="B965" i="15"/>
  <c r="B961" i="15"/>
  <c r="B957" i="15"/>
  <c r="B953" i="15"/>
  <c r="B949" i="15"/>
  <c r="B945" i="15"/>
  <c r="B941" i="15"/>
  <c r="B937" i="15"/>
  <c r="B932" i="15"/>
  <c r="B926" i="15"/>
  <c r="B921" i="15"/>
  <c r="B916" i="15"/>
  <c r="B910" i="15"/>
  <c r="B905" i="15"/>
  <c r="B900" i="15"/>
  <c r="B894" i="15"/>
  <c r="B889" i="15"/>
  <c r="B884" i="15"/>
  <c r="B878" i="15"/>
  <c r="B873" i="15"/>
  <c r="B868" i="15"/>
  <c r="B862" i="15"/>
  <c r="B857" i="15"/>
  <c r="B852" i="15"/>
  <c r="B846" i="15"/>
  <c r="B841" i="15"/>
  <c r="B836" i="15"/>
  <c r="B830" i="15"/>
  <c r="B825" i="15"/>
  <c r="B820" i="15"/>
  <c r="B814" i="15"/>
  <c r="B809" i="15"/>
  <c r="B804" i="15"/>
  <c r="B798" i="15"/>
  <c r="B793" i="15"/>
  <c r="B788" i="15"/>
  <c r="B782" i="15"/>
  <c r="B777" i="15"/>
  <c r="B772" i="15"/>
  <c r="B766" i="15"/>
  <c r="B761" i="15"/>
  <c r="B756" i="15"/>
  <c r="B750" i="15"/>
  <c r="B745" i="15"/>
  <c r="B740" i="15"/>
  <c r="B734" i="15"/>
  <c r="B729" i="15"/>
  <c r="B724" i="15"/>
  <c r="B718" i="15"/>
  <c r="B713" i="15"/>
  <c r="B708" i="15"/>
  <c r="B702" i="15"/>
  <c r="B697" i="15"/>
  <c r="B692" i="15"/>
  <c r="B686" i="15"/>
  <c r="B681" i="15"/>
  <c r="B676" i="15"/>
  <c r="B670" i="15"/>
  <c r="B665" i="15"/>
  <c r="B660" i="15"/>
  <c r="B654" i="15"/>
  <c r="B649" i="15"/>
  <c r="B644" i="15"/>
  <c r="B638" i="15"/>
  <c r="B633" i="15"/>
  <c r="B628" i="15"/>
  <c r="B622" i="15"/>
  <c r="B617" i="15"/>
  <c r="B612" i="15"/>
  <c r="B606" i="15"/>
  <c r="B601" i="15"/>
  <c r="B596" i="15"/>
  <c r="B590" i="15"/>
  <c r="B585" i="15"/>
  <c r="B580" i="15"/>
  <c r="B574" i="15"/>
  <c r="B569" i="15"/>
  <c r="B564" i="15"/>
  <c r="B558" i="15"/>
  <c r="B553" i="15"/>
  <c r="B548" i="15"/>
  <c r="B542" i="15"/>
  <c r="B537" i="15"/>
  <c r="B532" i="15"/>
  <c r="B526" i="15"/>
  <c r="B521" i="15"/>
  <c r="B516" i="15"/>
  <c r="B509" i="15"/>
  <c r="B503" i="15"/>
  <c r="B496" i="15"/>
  <c r="B488" i="15"/>
  <c r="B481" i="15"/>
  <c r="B475" i="15"/>
  <c r="B467" i="15"/>
  <c r="B460" i="15"/>
  <c r="B453" i="15"/>
  <c r="B445" i="15"/>
  <c r="B439" i="15"/>
  <c r="B432" i="15"/>
  <c r="B423" i="15"/>
  <c r="B414" i="15"/>
  <c r="B406" i="15"/>
  <c r="B395" i="15"/>
  <c r="B386" i="15"/>
  <c r="B376" i="15"/>
  <c r="B366" i="15"/>
  <c r="B358" i="15"/>
  <c r="B348" i="15"/>
  <c r="B337" i="15"/>
  <c r="B324" i="15"/>
  <c r="B313" i="15"/>
  <c r="B300" i="15"/>
  <c r="B286" i="15"/>
  <c r="B274" i="15"/>
  <c r="B260" i="15"/>
  <c r="B249" i="15"/>
  <c r="B237" i="15"/>
  <c r="B222" i="15"/>
  <c r="B210" i="15"/>
  <c r="B200" i="15"/>
  <c r="B185" i="15"/>
  <c r="B173" i="15"/>
  <c r="B161" i="15"/>
  <c r="B146" i="15"/>
  <c r="B136" i="15"/>
  <c r="B124" i="15"/>
  <c r="B109" i="15"/>
  <c r="B97" i="15"/>
  <c r="B86" i="15"/>
  <c r="B72" i="15"/>
  <c r="B60" i="15"/>
  <c r="B46" i="15"/>
  <c r="B33" i="15"/>
  <c r="B22" i="15"/>
  <c r="B9" i="15"/>
  <c r="B709" i="15"/>
  <c r="B704" i="15"/>
  <c r="B698" i="15"/>
  <c r="B693" i="15"/>
  <c r="B688" i="15"/>
  <c r="B682" i="15"/>
  <c r="B677" i="15"/>
  <c r="B672" i="15"/>
  <c r="B666" i="15"/>
  <c r="B661" i="15"/>
  <c r="B656" i="15"/>
  <c r="B650" i="15"/>
  <c r="B645" i="15"/>
  <c r="B640" i="15"/>
  <c r="B634" i="15"/>
  <c r="B629" i="15"/>
  <c r="B624" i="15"/>
  <c r="B618" i="15"/>
  <c r="B613" i="15"/>
  <c r="B608" i="15"/>
  <c r="B602" i="15"/>
  <c r="B597" i="15"/>
  <c r="B592" i="15"/>
  <c r="B586" i="15"/>
  <c r="B581" i="15"/>
  <c r="B576" i="15"/>
  <c r="B570" i="15"/>
  <c r="B565" i="15"/>
  <c r="B560" i="15"/>
  <c r="B554" i="15"/>
  <c r="B549" i="15"/>
  <c r="B544" i="15"/>
  <c r="B538" i="15"/>
  <c r="B533" i="15"/>
  <c r="B528" i="15"/>
  <c r="B522" i="15"/>
  <c r="B517" i="15"/>
  <c r="B512" i="15"/>
  <c r="B504" i="15"/>
  <c r="B497" i="15"/>
  <c r="B491" i="15"/>
  <c r="B483" i="15"/>
  <c r="B476" i="15"/>
  <c r="B469" i="15"/>
  <c r="B461" i="15"/>
  <c r="B455" i="15"/>
  <c r="B448" i="15"/>
  <c r="B440" i="15"/>
  <c r="B433" i="15"/>
  <c r="B427" i="15"/>
  <c r="B416" i="15"/>
  <c r="B407" i="15"/>
  <c r="B398" i="15"/>
  <c r="B387" i="15"/>
  <c r="B379" i="15"/>
  <c r="B370" i="15"/>
  <c r="B359" i="15"/>
  <c r="B350" i="15"/>
  <c r="B342" i="15"/>
  <c r="B328" i="15"/>
  <c r="B316" i="15"/>
  <c r="B302" i="15"/>
  <c r="B289" i="15"/>
  <c r="B278" i="15"/>
  <c r="B265" i="15"/>
  <c r="B252" i="15"/>
  <c r="B238" i="15"/>
  <c r="B228" i="15"/>
  <c r="B214" i="15"/>
  <c r="B201" i="15"/>
  <c r="B189" i="15"/>
  <c r="B174" i="15"/>
  <c r="B164" i="15"/>
  <c r="B152" i="15"/>
  <c r="B137" i="15"/>
  <c r="B125" i="15"/>
  <c r="B114" i="15"/>
  <c r="B100" i="15"/>
  <c r="B88" i="15"/>
  <c r="B76" i="15"/>
  <c r="B61" i="15"/>
  <c r="B50" i="15"/>
  <c r="B38" i="15"/>
  <c r="B24" i="15"/>
  <c r="B12" i="15"/>
  <c r="B425" i="15"/>
  <c r="B421" i="15"/>
  <c r="B417" i="15"/>
  <c r="B413" i="15"/>
  <c r="B409" i="15"/>
  <c r="B405" i="15"/>
  <c r="B401" i="15"/>
  <c r="B397" i="15"/>
  <c r="B393" i="15"/>
  <c r="B389" i="15"/>
  <c r="B385" i="15"/>
  <c r="B381" i="15"/>
  <c r="B377" i="15"/>
  <c r="B373" i="15"/>
  <c r="B369" i="15"/>
  <c r="B365" i="15"/>
  <c r="B361" i="15"/>
  <c r="B357" i="15"/>
  <c r="B353" i="15"/>
  <c r="B349" i="15"/>
  <c r="B345" i="15"/>
  <c r="B341" i="15"/>
  <c r="B336" i="15"/>
  <c r="B330" i="15"/>
  <c r="B325" i="15"/>
  <c r="B320" i="15"/>
  <c r="B314" i="15"/>
  <c r="B309" i="15"/>
  <c r="B304" i="15"/>
  <c r="B298" i="15"/>
  <c r="B293" i="15"/>
  <c r="B288" i="15"/>
  <c r="B282" i="15"/>
  <c r="B277" i="15"/>
  <c r="B272" i="15"/>
  <c r="B266" i="15"/>
  <c r="B261" i="15"/>
  <c r="B256" i="15"/>
  <c r="B250" i="15"/>
  <c r="B245" i="15"/>
  <c r="B240" i="15"/>
  <c r="B234" i="15"/>
  <c r="B229" i="15"/>
  <c r="B224" i="15"/>
  <c r="B218" i="15"/>
  <c r="B213" i="15"/>
  <c r="B208" i="15"/>
  <c r="B202" i="15"/>
  <c r="B197" i="15"/>
  <c r="B192" i="15"/>
  <c r="B186" i="15"/>
  <c r="B181" i="15"/>
  <c r="B176" i="15"/>
  <c r="B170" i="15"/>
  <c r="B165" i="15"/>
  <c r="B160" i="15"/>
  <c r="B154" i="15"/>
  <c r="B149" i="15"/>
  <c r="B144" i="15"/>
  <c r="B138" i="15"/>
  <c r="B133" i="15"/>
  <c r="B128" i="15"/>
  <c r="B122" i="15"/>
  <c r="B117" i="15"/>
  <c r="B112" i="15"/>
  <c r="B106" i="15"/>
  <c r="B101" i="15"/>
  <c r="B96" i="15"/>
  <c r="B90" i="15"/>
  <c r="B85" i="15"/>
  <c r="B80" i="15"/>
  <c r="B74" i="15"/>
  <c r="B69" i="15"/>
  <c r="B64" i="15"/>
  <c r="B58" i="15"/>
  <c r="B53" i="15"/>
  <c r="B48" i="15"/>
  <c r="B42" i="15"/>
  <c r="B37" i="15"/>
  <c r="B32" i="15"/>
  <c r="B26" i="15"/>
  <c r="B21" i="15"/>
  <c r="B16" i="15"/>
  <c r="B10" i="15"/>
  <c r="B5" i="15"/>
  <c r="B339" i="15"/>
  <c r="B335" i="15"/>
  <c r="B331" i="15"/>
  <c r="B327" i="15"/>
  <c r="B323" i="15"/>
  <c r="B319" i="15"/>
  <c r="B315" i="15"/>
  <c r="B311" i="15"/>
  <c r="B307" i="15"/>
  <c r="B303" i="15"/>
  <c r="B299" i="15"/>
  <c r="B295" i="15"/>
  <c r="B291" i="15"/>
  <c r="B287" i="15"/>
  <c r="B283" i="15"/>
  <c r="B279" i="15"/>
  <c r="B275" i="15"/>
  <c r="B271" i="15"/>
  <c r="B267" i="15"/>
  <c r="B263" i="15"/>
  <c r="B259" i="15"/>
  <c r="B255" i="15"/>
  <c r="B251" i="15"/>
  <c r="B247" i="15"/>
  <c r="B243" i="15"/>
  <c r="B239" i="15"/>
  <c r="B235" i="15"/>
  <c r="B231" i="15"/>
  <c r="B227" i="15"/>
  <c r="B223" i="15"/>
  <c r="B219" i="15"/>
  <c r="B215" i="15"/>
  <c r="B211" i="15"/>
  <c r="B207" i="15"/>
  <c r="B203" i="15"/>
  <c r="B199" i="15"/>
  <c r="B195" i="15"/>
  <c r="B191" i="15"/>
  <c r="B187" i="15"/>
  <c r="B183" i="15"/>
  <c r="B179" i="15"/>
  <c r="B175" i="15"/>
  <c r="B171" i="15"/>
  <c r="B167" i="15"/>
  <c r="B163" i="15"/>
  <c r="B159" i="15"/>
  <c r="B155" i="15"/>
  <c r="B151" i="15"/>
  <c r="B147" i="15"/>
  <c r="B143" i="15"/>
  <c r="B139" i="15"/>
  <c r="B135" i="15"/>
  <c r="B131" i="15"/>
  <c r="B127" i="15"/>
  <c r="B123" i="15"/>
  <c r="B119" i="15"/>
  <c r="B115" i="15"/>
  <c r="B111" i="15"/>
  <c r="B107" i="15"/>
  <c r="B103" i="15"/>
  <c r="B99" i="15"/>
  <c r="B95" i="15"/>
  <c r="B91" i="15"/>
  <c r="B87" i="15"/>
  <c r="B83" i="15"/>
  <c r="B79" i="15"/>
  <c r="B75" i="15"/>
  <c r="B71" i="15"/>
  <c r="B67" i="15"/>
  <c r="B63" i="15"/>
  <c r="B59" i="15"/>
  <c r="B55" i="15"/>
  <c r="B51" i="15"/>
  <c r="B47" i="15"/>
  <c r="B43" i="15"/>
  <c r="B39" i="15"/>
  <c r="B35" i="15"/>
  <c r="B31" i="15"/>
  <c r="B27" i="15"/>
  <c r="B23" i="15"/>
  <c r="B19" i="15"/>
  <c r="B15" i="15"/>
  <c r="B11" i="15"/>
  <c r="B7" i="15"/>
  <c r="A2" i="15" a="1"/>
  <c r="A10" i="15" s="1"/>
  <c r="C10" i="15" s="1"/>
  <c r="A992" i="15" l="1"/>
  <c r="C992" i="15" s="1"/>
  <c r="A984" i="15"/>
  <c r="C984" i="15" s="1"/>
  <c r="A975" i="15"/>
  <c r="C975" i="15" s="1"/>
  <c r="A964" i="15"/>
  <c r="C964" i="15" s="1"/>
  <c r="A955" i="15"/>
  <c r="C955" i="15" s="1"/>
  <c r="A947" i="15"/>
  <c r="C947" i="15" s="1"/>
  <c r="A936" i="15"/>
  <c r="C936" i="15" s="1"/>
  <c r="A927" i="15"/>
  <c r="C927" i="15" s="1"/>
  <c r="A917" i="15"/>
  <c r="C917" i="15" s="1"/>
  <c r="A907" i="15"/>
  <c r="C907" i="15" s="1"/>
  <c r="A899" i="15"/>
  <c r="C899" i="15" s="1"/>
  <c r="A889" i="15"/>
  <c r="C889" i="15" s="1"/>
  <c r="A879" i="15"/>
  <c r="C879" i="15" s="1"/>
  <c r="A865" i="15"/>
  <c r="C865" i="15" s="1"/>
  <c r="A853" i="15"/>
  <c r="C853" i="15" s="1"/>
  <c r="A837" i="15"/>
  <c r="C837" i="15" s="1"/>
  <c r="A824" i="15"/>
  <c r="C824" i="15" s="1"/>
  <c r="A809" i="15"/>
  <c r="C809" i="15" s="1"/>
  <c r="A793" i="15"/>
  <c r="C793" i="15" s="1"/>
  <c r="A781" i="15"/>
  <c r="C781" i="15" s="1"/>
  <c r="A768" i="15"/>
  <c r="C768" i="15" s="1"/>
  <c r="A747" i="15"/>
  <c r="C747" i="15" s="1"/>
  <c r="A727" i="15"/>
  <c r="C727" i="15" s="1"/>
  <c r="A711" i="15"/>
  <c r="C711" i="15" s="1"/>
  <c r="A690" i="15"/>
  <c r="C690" i="15" s="1"/>
  <c r="A673" i="15"/>
  <c r="C673" i="15" s="1"/>
  <c r="A653" i="15"/>
  <c r="C653" i="15" s="1"/>
  <c r="A631" i="15"/>
  <c r="C631" i="15" s="1"/>
  <c r="A615" i="15"/>
  <c r="C615" i="15" s="1"/>
  <c r="A598" i="15"/>
  <c r="C598" i="15" s="1"/>
  <c r="A577" i="15"/>
  <c r="C577" i="15" s="1"/>
  <c r="A557" i="15"/>
  <c r="C557" i="15" s="1"/>
  <c r="A541" i="15"/>
  <c r="C541" i="15" s="1"/>
  <c r="A519" i="15"/>
  <c r="C519" i="15" s="1"/>
  <c r="A502" i="15"/>
  <c r="C502" i="15" s="1"/>
  <c r="A482" i="15"/>
  <c r="C482" i="15" s="1"/>
  <c r="A461" i="15"/>
  <c r="C461" i="15" s="1"/>
  <c r="A445" i="15"/>
  <c r="C445" i="15" s="1"/>
  <c r="A427" i="15"/>
  <c r="C427" i="15" s="1"/>
  <c r="A406" i="15"/>
  <c r="C406" i="15" s="1"/>
  <c r="A386" i="15"/>
  <c r="C386" i="15" s="1"/>
  <c r="A370" i="15"/>
  <c r="C370" i="15" s="1"/>
  <c r="A349" i="15"/>
  <c r="C349" i="15" s="1"/>
  <c r="A328" i="15"/>
  <c r="C328" i="15" s="1"/>
  <c r="A301" i="15"/>
  <c r="C301" i="15" s="1"/>
  <c r="A273" i="15"/>
  <c r="C273" i="15" s="1"/>
  <c r="A252" i="15"/>
  <c r="C252" i="15" s="1"/>
  <c r="A229" i="15"/>
  <c r="C229" i="15" s="1"/>
  <c r="A200" i="15"/>
  <c r="C200" i="15" s="1"/>
  <c r="A173" i="15"/>
  <c r="C173" i="15" s="1"/>
  <c r="A152" i="15"/>
  <c r="C152" i="15" s="1"/>
  <c r="A124" i="15"/>
  <c r="C124" i="15" s="1"/>
  <c r="A101" i="15"/>
  <c r="C101" i="15" s="1"/>
  <c r="A74" i="15"/>
  <c r="C74" i="15" s="1"/>
  <c r="A45" i="15"/>
  <c r="C45" i="15" s="1"/>
  <c r="A24" i="15"/>
  <c r="C24" i="15" s="1"/>
  <c r="A1000" i="15"/>
  <c r="C1000" i="15" s="1"/>
  <c r="A991" i="15"/>
  <c r="C991" i="15" s="1"/>
  <c r="A981" i="15"/>
  <c r="C981" i="15" s="1"/>
  <c r="A971" i="15"/>
  <c r="C971" i="15" s="1"/>
  <c r="A963" i="15"/>
  <c r="C963" i="15" s="1"/>
  <c r="A953" i="15"/>
  <c r="C953" i="15" s="1"/>
  <c r="A943" i="15"/>
  <c r="C943" i="15" s="1"/>
  <c r="A933" i="15"/>
  <c r="C933" i="15" s="1"/>
  <c r="A925" i="15"/>
  <c r="C925" i="15" s="1"/>
  <c r="A915" i="15"/>
  <c r="C915" i="15" s="1"/>
  <c r="A905" i="15"/>
  <c r="C905" i="15" s="1"/>
  <c r="A896" i="15"/>
  <c r="C896" i="15" s="1"/>
  <c r="A885" i="15"/>
  <c r="C885" i="15" s="1"/>
  <c r="A877" i="15"/>
  <c r="C877" i="15" s="1"/>
  <c r="A864" i="15"/>
  <c r="C864" i="15" s="1"/>
  <c r="A848" i="15"/>
  <c r="C848" i="15" s="1"/>
  <c r="A833" i="15"/>
  <c r="C833" i="15" s="1"/>
  <c r="A821" i="15"/>
  <c r="C821" i="15" s="1"/>
  <c r="A805" i="15"/>
  <c r="C805" i="15" s="1"/>
  <c r="A792" i="15"/>
  <c r="C792" i="15" s="1"/>
  <c r="A777" i="15"/>
  <c r="C777" i="15" s="1"/>
  <c r="A759" i="15"/>
  <c r="C759" i="15" s="1"/>
  <c r="A743" i="15"/>
  <c r="C743" i="15" s="1"/>
  <c r="A726" i="15"/>
  <c r="C726" i="15" s="1"/>
  <c r="A705" i="15"/>
  <c r="C705" i="15" s="1"/>
  <c r="A685" i="15"/>
  <c r="C685" i="15" s="1"/>
  <c r="A669" i="15"/>
  <c r="C669" i="15" s="1"/>
  <c r="A647" i="15"/>
  <c r="C647" i="15" s="1"/>
  <c r="A630" i="15"/>
  <c r="C630" i="15" s="1"/>
  <c r="A610" i="15"/>
  <c r="C610" i="15" s="1"/>
  <c r="A589" i="15"/>
  <c r="C589" i="15" s="1"/>
  <c r="A573" i="15"/>
  <c r="C573" i="15" s="1"/>
  <c r="A555" i="15"/>
  <c r="C555" i="15" s="1"/>
  <c r="A534" i="15"/>
  <c r="C534" i="15" s="1"/>
  <c r="A514" i="15"/>
  <c r="C514" i="15" s="1"/>
  <c r="A498" i="15"/>
  <c r="C498" i="15" s="1"/>
  <c r="A477" i="15"/>
  <c r="C477" i="15" s="1"/>
  <c r="A459" i="15"/>
  <c r="C459" i="15" s="1"/>
  <c r="A439" i="15"/>
  <c r="C439" i="15" s="1"/>
  <c r="A418" i="15"/>
  <c r="C418" i="15" s="1"/>
  <c r="A402" i="15"/>
  <c r="C402" i="15" s="1"/>
  <c r="A385" i="15"/>
  <c r="C385" i="15" s="1"/>
  <c r="A363" i="15"/>
  <c r="C363" i="15" s="1"/>
  <c r="A343" i="15"/>
  <c r="C343" i="15" s="1"/>
  <c r="A322" i="15"/>
  <c r="C322" i="15" s="1"/>
  <c r="A294" i="15"/>
  <c r="C294" i="15" s="1"/>
  <c r="A272" i="15"/>
  <c r="C272" i="15" s="1"/>
  <c r="A245" i="15"/>
  <c r="C245" i="15" s="1"/>
  <c r="A216" i="15"/>
  <c r="C216" i="15" s="1"/>
  <c r="A194" i="15"/>
  <c r="C194" i="15" s="1"/>
  <c r="A172" i="15"/>
  <c r="C172" i="15" s="1"/>
  <c r="A144" i="15"/>
  <c r="C144" i="15" s="1"/>
  <c r="A117" i="15"/>
  <c r="C117" i="15" s="1"/>
  <c r="A96" i="15"/>
  <c r="C96" i="15" s="1"/>
  <c r="A66" i="15"/>
  <c r="C66" i="15" s="1"/>
  <c r="A44" i="15"/>
  <c r="C44" i="15" s="1"/>
  <c r="A17" i="15"/>
  <c r="C17" i="15" s="1"/>
  <c r="A997" i="15"/>
  <c r="C997" i="15" s="1"/>
  <c r="A989" i="15"/>
  <c r="C989" i="15" s="1"/>
  <c r="A979" i="15"/>
  <c r="C979" i="15" s="1"/>
  <c r="A969" i="15"/>
  <c r="C969" i="15" s="1"/>
  <c r="A960" i="15"/>
  <c r="C960" i="15" s="1"/>
  <c r="A949" i="15"/>
  <c r="C949" i="15" s="1"/>
  <c r="A941" i="15"/>
  <c r="C941" i="15" s="1"/>
  <c r="A932" i="15"/>
  <c r="C932" i="15" s="1"/>
  <c r="A921" i="15"/>
  <c r="C921" i="15" s="1"/>
  <c r="A912" i="15"/>
  <c r="C912" i="15" s="1"/>
  <c r="A904" i="15"/>
  <c r="C904" i="15" s="1"/>
  <c r="A893" i="15"/>
  <c r="C893" i="15" s="1"/>
  <c r="A884" i="15"/>
  <c r="C884" i="15" s="1"/>
  <c r="A873" i="15"/>
  <c r="C873" i="15" s="1"/>
  <c r="A857" i="15"/>
  <c r="C857" i="15" s="1"/>
  <c r="A845" i="15"/>
  <c r="C845" i="15" s="1"/>
  <c r="A832" i="15"/>
  <c r="C832" i="15" s="1"/>
  <c r="A816" i="15"/>
  <c r="C816" i="15" s="1"/>
  <c r="A801" i="15"/>
  <c r="C801" i="15" s="1"/>
  <c r="A789" i="15"/>
  <c r="C789" i="15" s="1"/>
  <c r="A773" i="15"/>
  <c r="C773" i="15" s="1"/>
  <c r="A758" i="15"/>
  <c r="C758" i="15" s="1"/>
  <c r="A738" i="15"/>
  <c r="C738" i="15" s="1"/>
  <c r="A717" i="15"/>
  <c r="C717" i="15" s="1"/>
  <c r="A701" i="15"/>
  <c r="C701" i="15" s="1"/>
  <c r="A683" i="15"/>
  <c r="C683" i="15" s="1"/>
  <c r="A662" i="15"/>
  <c r="C662" i="15" s="1"/>
  <c r="A642" i="15"/>
  <c r="C642" i="15" s="1"/>
  <c r="A626" i="15"/>
  <c r="C626" i="15" s="1"/>
  <c r="A605" i="15"/>
  <c r="C605" i="15" s="1"/>
  <c r="A587" i="15"/>
  <c r="C587" i="15" s="1"/>
  <c r="A567" i="15"/>
  <c r="C567" i="15" s="1"/>
  <c r="A546" i="15"/>
  <c r="C546" i="15" s="1"/>
  <c r="A530" i="15"/>
  <c r="C530" i="15" s="1"/>
  <c r="A513" i="15"/>
  <c r="C513" i="15" s="1"/>
  <c r="A491" i="15"/>
  <c r="C491" i="15" s="1"/>
  <c r="A471" i="15"/>
  <c r="C471" i="15" s="1"/>
  <c r="A455" i="15"/>
  <c r="C455" i="15" s="1"/>
  <c r="A434" i="15"/>
  <c r="C434" i="15" s="1"/>
  <c r="A417" i="15"/>
  <c r="C417" i="15" s="1"/>
  <c r="A397" i="15"/>
  <c r="C397" i="15" s="1"/>
  <c r="A375" i="15"/>
  <c r="C375" i="15" s="1"/>
  <c r="A359" i="15"/>
  <c r="C359" i="15" s="1"/>
  <c r="A342" i="15"/>
  <c r="C342" i="15" s="1"/>
  <c r="A314" i="15"/>
  <c r="C314" i="15" s="1"/>
  <c r="A288" i="15"/>
  <c r="C288" i="15" s="1"/>
  <c r="A266" i="15"/>
  <c r="C266" i="15" s="1"/>
  <c r="A237" i="15"/>
  <c r="C237" i="15" s="1"/>
  <c r="A214" i="15"/>
  <c r="C214" i="15" s="1"/>
  <c r="A188" i="15"/>
  <c r="C188" i="15" s="1"/>
  <c r="A160" i="15"/>
  <c r="C160" i="15" s="1"/>
  <c r="A138" i="15"/>
  <c r="C138" i="15" s="1"/>
  <c r="A114" i="15"/>
  <c r="C114" i="15" s="1"/>
  <c r="A86" i="15"/>
  <c r="C86" i="15" s="1"/>
  <c r="A60" i="15"/>
  <c r="C60" i="15" s="1"/>
  <c r="A38" i="15"/>
  <c r="C38" i="15" s="1"/>
  <c r="A5" i="15"/>
  <c r="A8" i="15"/>
  <c r="A22" i="15"/>
  <c r="C22" i="15" s="1"/>
  <c r="A37" i="15"/>
  <c r="C37" i="15" s="1"/>
  <c r="A50" i="15"/>
  <c r="C50" i="15" s="1"/>
  <c r="A65" i="15"/>
  <c r="C65" i="15" s="1"/>
  <c r="A80" i="15"/>
  <c r="C80" i="15" s="1"/>
  <c r="A93" i="15"/>
  <c r="C93" i="15" s="1"/>
  <c r="A108" i="15"/>
  <c r="C108" i="15" s="1"/>
  <c r="A122" i="15"/>
  <c r="C122" i="15" s="1"/>
  <c r="A136" i="15"/>
  <c r="C136" i="15" s="1"/>
  <c r="A150" i="15"/>
  <c r="C150" i="15" s="1"/>
  <c r="A165" i="15"/>
  <c r="C165" i="15" s="1"/>
  <c r="A178" i="15"/>
  <c r="C178" i="15" s="1"/>
  <c r="A193" i="15"/>
  <c r="C193" i="15" s="1"/>
  <c r="A208" i="15"/>
  <c r="C208" i="15" s="1"/>
  <c r="A221" i="15"/>
  <c r="C221" i="15" s="1"/>
  <c r="A236" i="15"/>
  <c r="C236" i="15" s="1"/>
  <c r="A250" i="15"/>
  <c r="C250" i="15" s="1"/>
  <c r="A264" i="15"/>
  <c r="C264" i="15" s="1"/>
  <c r="A278" i="15"/>
  <c r="C278" i="15" s="1"/>
  <c r="A293" i="15"/>
  <c r="C293" i="15" s="1"/>
  <c r="A306" i="15"/>
  <c r="C306" i="15" s="1"/>
  <c r="A321" i="15"/>
  <c r="C321" i="15" s="1"/>
  <c r="A336" i="15"/>
  <c r="C336" i="15" s="1"/>
  <c r="A347" i="15"/>
  <c r="C347" i="15" s="1"/>
  <c r="A358" i="15"/>
  <c r="C358" i="15" s="1"/>
  <c r="A369" i="15"/>
  <c r="C369" i="15" s="1"/>
  <c r="A379" i="15"/>
  <c r="C379" i="15" s="1"/>
  <c r="A390" i="15"/>
  <c r="C390" i="15" s="1"/>
  <c r="A401" i="15"/>
  <c r="C401" i="15" s="1"/>
  <c r="A411" i="15"/>
  <c r="C411" i="15" s="1"/>
  <c r="A422" i="15"/>
  <c r="C422" i="15" s="1"/>
  <c r="A433" i="15"/>
  <c r="C433" i="15" s="1"/>
  <c r="A443" i="15"/>
  <c r="C443" i="15" s="1"/>
  <c r="A454" i="15"/>
  <c r="C454" i="15" s="1"/>
  <c r="A465" i="15"/>
  <c r="C465" i="15" s="1"/>
  <c r="A475" i="15"/>
  <c r="C475" i="15" s="1"/>
  <c r="A486" i="15"/>
  <c r="C486" i="15" s="1"/>
  <c r="A497" i="15"/>
  <c r="C497" i="15" s="1"/>
  <c r="A507" i="15"/>
  <c r="C507" i="15" s="1"/>
  <c r="A518" i="15"/>
  <c r="C518" i="15" s="1"/>
  <c r="A529" i="15"/>
  <c r="C529" i="15" s="1"/>
  <c r="A539" i="15"/>
  <c r="C539" i="15" s="1"/>
  <c r="A550" i="15"/>
  <c r="C550" i="15" s="1"/>
  <c r="A561" i="15"/>
  <c r="C561" i="15" s="1"/>
  <c r="A571" i="15"/>
  <c r="C571" i="15" s="1"/>
  <c r="A582" i="15"/>
  <c r="C582" i="15" s="1"/>
  <c r="A593" i="15"/>
  <c r="C593" i="15" s="1"/>
  <c r="A603" i="15"/>
  <c r="C603" i="15" s="1"/>
  <c r="A614" i="15"/>
  <c r="C614" i="15" s="1"/>
  <c r="A625" i="15"/>
  <c r="C625" i="15" s="1"/>
  <c r="A635" i="15"/>
  <c r="C635" i="15" s="1"/>
  <c r="A646" i="15"/>
  <c r="C646" i="15" s="1"/>
  <c r="A657" i="15"/>
  <c r="C657" i="15" s="1"/>
  <c r="A667" i="15"/>
  <c r="C667" i="15" s="1"/>
  <c r="A678" i="15"/>
  <c r="C678" i="15" s="1"/>
  <c r="A689" i="15"/>
  <c r="C689" i="15" s="1"/>
  <c r="A699" i="15"/>
  <c r="C699" i="15" s="1"/>
  <c r="A710" i="15"/>
  <c r="C710" i="15" s="1"/>
  <c r="A721" i="15"/>
  <c r="C721" i="15" s="1"/>
  <c r="A731" i="15"/>
  <c r="C731" i="15" s="1"/>
  <c r="A742" i="15"/>
  <c r="C742" i="15" s="1"/>
  <c r="A753" i="15"/>
  <c r="C753" i="15" s="1"/>
  <c r="A763" i="15"/>
  <c r="C763" i="15" s="1"/>
  <c r="A772" i="15"/>
  <c r="C772" i="15" s="1"/>
  <c r="A780" i="15"/>
  <c r="C780" i="15" s="1"/>
  <c r="A788" i="15"/>
  <c r="C788" i="15" s="1"/>
  <c r="A796" i="15"/>
  <c r="C796" i="15" s="1"/>
  <c r="A804" i="15"/>
  <c r="C804" i="15" s="1"/>
  <c r="A812" i="15"/>
  <c r="C812" i="15" s="1"/>
  <c r="A820" i="15"/>
  <c r="C820" i="15" s="1"/>
  <c r="A828" i="15"/>
  <c r="C828" i="15" s="1"/>
  <c r="A836" i="15"/>
  <c r="C836" i="15" s="1"/>
  <c r="A844" i="15"/>
  <c r="C844" i="15" s="1"/>
  <c r="A852" i="15"/>
  <c r="C852" i="15" s="1"/>
  <c r="A860" i="15"/>
  <c r="C860" i="15" s="1"/>
  <c r="A868" i="15"/>
  <c r="C868" i="15" s="1"/>
  <c r="A876" i="15"/>
  <c r="C876" i="15" s="1"/>
  <c r="A881" i="15"/>
  <c r="C881" i="15" s="1"/>
  <c r="A887" i="15"/>
  <c r="C887" i="15" s="1"/>
  <c r="A892" i="15"/>
  <c r="C892" i="15" s="1"/>
  <c r="A897" i="15"/>
  <c r="C897" i="15" s="1"/>
  <c r="A903" i="15"/>
  <c r="C903" i="15" s="1"/>
  <c r="A908" i="15"/>
  <c r="C908" i="15" s="1"/>
  <c r="A913" i="15"/>
  <c r="C913" i="15" s="1"/>
  <c r="A919" i="15"/>
  <c r="C919" i="15" s="1"/>
  <c r="A924" i="15"/>
  <c r="C924" i="15" s="1"/>
  <c r="A929" i="15"/>
  <c r="C929" i="15" s="1"/>
  <c r="A935" i="15"/>
  <c r="C935" i="15" s="1"/>
  <c r="A940" i="15"/>
  <c r="C940" i="15" s="1"/>
  <c r="A945" i="15"/>
  <c r="C945" i="15" s="1"/>
  <c r="A951" i="15"/>
  <c r="C951" i="15" s="1"/>
  <c r="A956" i="15"/>
  <c r="C956" i="15" s="1"/>
  <c r="A961" i="15"/>
  <c r="C961" i="15" s="1"/>
  <c r="A967" i="15"/>
  <c r="C967" i="15" s="1"/>
  <c r="A972" i="15"/>
  <c r="C972" i="15" s="1"/>
  <c r="A977" i="15"/>
  <c r="C977" i="15" s="1"/>
  <c r="A983" i="15"/>
  <c r="C983" i="15" s="1"/>
  <c r="A988" i="15"/>
  <c r="C988" i="15" s="1"/>
  <c r="A993" i="15"/>
  <c r="C993" i="15" s="1"/>
  <c r="A999" i="15"/>
  <c r="C999" i="15" s="1"/>
  <c r="A16" i="15"/>
  <c r="C16" i="15" s="1"/>
  <c r="A32" i="15"/>
  <c r="C32" i="15" s="1"/>
  <c r="A53" i="15"/>
  <c r="C53" i="15" s="1"/>
  <c r="A72" i="15"/>
  <c r="C72" i="15" s="1"/>
  <c r="A88" i="15"/>
  <c r="C88" i="15" s="1"/>
  <c r="A109" i="15"/>
  <c r="C109" i="15" s="1"/>
  <c r="A129" i="15"/>
  <c r="C129" i="15" s="1"/>
  <c r="A145" i="15"/>
  <c r="C145" i="15" s="1"/>
  <c r="A166" i="15"/>
  <c r="C166" i="15" s="1"/>
  <c r="A186" i="15"/>
  <c r="C186" i="15" s="1"/>
  <c r="A202" i="15"/>
  <c r="C202" i="15" s="1"/>
  <c r="A224" i="15"/>
  <c r="C224" i="15" s="1"/>
  <c r="A242" i="15"/>
  <c r="C242" i="15" s="1"/>
  <c r="A258" i="15"/>
  <c r="C258" i="15" s="1"/>
  <c r="A280" i="15"/>
  <c r="C280" i="15" s="1"/>
  <c r="A300" i="15"/>
  <c r="C300" i="15" s="1"/>
  <c r="A316" i="15"/>
  <c r="C316" i="15" s="1"/>
  <c r="A337" i="15"/>
  <c r="C337" i="15" s="1"/>
  <c r="A353" i="15"/>
  <c r="C353" i="15" s="1"/>
  <c r="A365" i="15"/>
  <c r="C365" i="15" s="1"/>
  <c r="A381" i="15"/>
  <c r="C381" i="15" s="1"/>
  <c r="A395" i="15"/>
  <c r="C395" i="15" s="1"/>
  <c r="A407" i="15"/>
  <c r="C407" i="15" s="1"/>
  <c r="A423" i="15"/>
  <c r="C423" i="15" s="1"/>
  <c r="A438" i="15"/>
  <c r="C438" i="15" s="1"/>
  <c r="A450" i="15"/>
  <c r="C450" i="15" s="1"/>
  <c r="A466" i="15"/>
  <c r="C466" i="15" s="1"/>
  <c r="A481" i="15"/>
  <c r="C481" i="15" s="1"/>
  <c r="A493" i="15"/>
  <c r="C493" i="15" s="1"/>
  <c r="A509" i="15"/>
  <c r="C509" i="15" s="1"/>
  <c r="A523" i="15"/>
  <c r="C523" i="15" s="1"/>
  <c r="A535" i="15"/>
  <c r="C535" i="15" s="1"/>
  <c r="A551" i="15"/>
  <c r="C551" i="15" s="1"/>
  <c r="A566" i="15"/>
  <c r="C566" i="15" s="1"/>
  <c r="A578" i="15"/>
  <c r="C578" i="15" s="1"/>
  <c r="A594" i="15"/>
  <c r="C594" i="15" s="1"/>
  <c r="A609" i="15"/>
  <c r="C609" i="15" s="1"/>
  <c r="A621" i="15"/>
  <c r="C621" i="15" s="1"/>
  <c r="A637" i="15"/>
  <c r="C637" i="15" s="1"/>
  <c r="A651" i="15"/>
  <c r="C651" i="15" s="1"/>
  <c r="A663" i="15"/>
  <c r="C663" i="15" s="1"/>
  <c r="A679" i="15"/>
  <c r="C679" i="15" s="1"/>
  <c r="A694" i="15"/>
  <c r="C694" i="15" s="1"/>
  <c r="A706" i="15"/>
  <c r="C706" i="15" s="1"/>
  <c r="A722" i="15"/>
  <c r="C722" i="15" s="1"/>
  <c r="A737" i="15"/>
  <c r="C737" i="15" s="1"/>
  <c r="A749" i="15"/>
  <c r="C749" i="15" s="1"/>
  <c r="A765" i="15"/>
  <c r="C765" i="15" s="1"/>
  <c r="A776" i="15"/>
  <c r="C776" i="15" s="1"/>
  <c r="A785" i="15"/>
  <c r="C785" i="15" s="1"/>
  <c r="A797" i="15"/>
  <c r="C797" i="15" s="1"/>
  <c r="A808" i="15"/>
  <c r="C808" i="15" s="1"/>
  <c r="A817" i="15"/>
  <c r="C817" i="15" s="1"/>
  <c r="A829" i="15"/>
  <c r="C829" i="15" s="1"/>
  <c r="A840" i="15"/>
  <c r="C840" i="15" s="1"/>
  <c r="A849" i="15"/>
  <c r="C849" i="15" s="1"/>
  <c r="A861" i="15"/>
  <c r="C861" i="15" s="1"/>
  <c r="A872" i="15"/>
  <c r="C872" i="15" s="1"/>
  <c r="A880" i="15"/>
  <c r="C880" i="15" s="1"/>
  <c r="A888" i="15"/>
  <c r="C888" i="15" s="1"/>
  <c r="A895" i="15"/>
  <c r="C895" i="15" s="1"/>
  <c r="A901" i="15"/>
  <c r="C901" i="15" s="1"/>
  <c r="A909" i="15"/>
  <c r="C909" i="15" s="1"/>
  <c r="A916" i="15"/>
  <c r="C916" i="15" s="1"/>
  <c r="A923" i="15"/>
  <c r="C923" i="15" s="1"/>
  <c r="A931" i="15"/>
  <c r="C931" i="15" s="1"/>
  <c r="A937" i="15"/>
  <c r="C937" i="15" s="1"/>
  <c r="A944" i="15"/>
  <c r="C944" i="15" s="1"/>
  <c r="A952" i="15"/>
  <c r="C952" i="15" s="1"/>
  <c r="A959" i="15"/>
  <c r="C959" i="15" s="1"/>
  <c r="A965" i="15"/>
  <c r="C965" i="15" s="1"/>
  <c r="A973" i="15"/>
  <c r="C973" i="15" s="1"/>
  <c r="A980" i="15"/>
  <c r="C980" i="15" s="1"/>
  <c r="A987" i="15"/>
  <c r="C987" i="15" s="1"/>
  <c r="A995" i="15"/>
  <c r="C995" i="15" s="1"/>
  <c r="A1001" i="15"/>
  <c r="C1001" i="15" s="1"/>
  <c r="A996" i="15"/>
  <c r="C996" i="15" s="1"/>
  <c r="A985" i="15"/>
  <c r="C985" i="15" s="1"/>
  <c r="A976" i="15"/>
  <c r="C976" i="15" s="1"/>
  <c r="A968" i="15"/>
  <c r="C968" i="15" s="1"/>
  <c r="A957" i="15"/>
  <c r="C957" i="15" s="1"/>
  <c r="A948" i="15"/>
  <c r="C948" i="15" s="1"/>
  <c r="A939" i="15"/>
  <c r="C939" i="15" s="1"/>
  <c r="A928" i="15"/>
  <c r="C928" i="15" s="1"/>
  <c r="A920" i="15"/>
  <c r="C920" i="15" s="1"/>
  <c r="A911" i="15"/>
  <c r="C911" i="15" s="1"/>
  <c r="A900" i="15"/>
  <c r="C900" i="15" s="1"/>
  <c r="A891" i="15"/>
  <c r="C891" i="15" s="1"/>
  <c r="A883" i="15"/>
  <c r="C883" i="15" s="1"/>
  <c r="A869" i="15"/>
  <c r="C869" i="15" s="1"/>
  <c r="A856" i="15"/>
  <c r="C856" i="15" s="1"/>
  <c r="A841" i="15"/>
  <c r="C841" i="15" s="1"/>
  <c r="A825" i="15"/>
  <c r="C825" i="15" s="1"/>
  <c r="A813" i="15"/>
  <c r="C813" i="15" s="1"/>
  <c r="A800" i="15"/>
  <c r="C800" i="15" s="1"/>
  <c r="A784" i="15"/>
  <c r="C784" i="15" s="1"/>
  <c r="A769" i="15"/>
  <c r="C769" i="15" s="1"/>
  <c r="A754" i="15"/>
  <c r="C754" i="15" s="1"/>
  <c r="A733" i="15"/>
  <c r="C733" i="15" s="1"/>
  <c r="A715" i="15"/>
  <c r="C715" i="15" s="1"/>
  <c r="A695" i="15"/>
  <c r="C695" i="15" s="1"/>
  <c r="A674" i="15"/>
  <c r="C674" i="15" s="1"/>
  <c r="A658" i="15"/>
  <c r="C658" i="15" s="1"/>
  <c r="A641" i="15"/>
  <c r="C641" i="15" s="1"/>
  <c r="A619" i="15"/>
  <c r="C619" i="15" s="1"/>
  <c r="A599" i="15"/>
  <c r="C599" i="15" s="1"/>
  <c r="A583" i="15"/>
  <c r="C583" i="15" s="1"/>
  <c r="A562" i="15"/>
  <c r="C562" i="15" s="1"/>
  <c r="A545" i="15"/>
  <c r="C545" i="15" s="1"/>
  <c r="A525" i="15"/>
  <c r="C525" i="15" s="1"/>
  <c r="A503" i="15"/>
  <c r="C503" i="15" s="1"/>
  <c r="A487" i="15"/>
  <c r="C487" i="15" s="1"/>
  <c r="A470" i="15"/>
  <c r="C470" i="15" s="1"/>
  <c r="A449" i="15"/>
  <c r="C449" i="15" s="1"/>
  <c r="A429" i="15"/>
  <c r="C429" i="15" s="1"/>
  <c r="A413" i="15"/>
  <c r="C413" i="15" s="1"/>
  <c r="A391" i="15"/>
  <c r="C391" i="15" s="1"/>
  <c r="A374" i="15"/>
  <c r="C374" i="15" s="1"/>
  <c r="A354" i="15"/>
  <c r="C354" i="15" s="1"/>
  <c r="A330" i="15"/>
  <c r="C330" i="15" s="1"/>
  <c r="A309" i="15"/>
  <c r="C309" i="15" s="1"/>
  <c r="A285" i="15"/>
  <c r="C285" i="15" s="1"/>
  <c r="A257" i="15"/>
  <c r="C257" i="15" s="1"/>
  <c r="A230" i="15"/>
  <c r="C230" i="15" s="1"/>
  <c r="A209" i="15"/>
  <c r="C209" i="15" s="1"/>
  <c r="A181" i="15"/>
  <c r="C181" i="15" s="1"/>
  <c r="A157" i="15"/>
  <c r="C157" i="15" s="1"/>
  <c r="A130" i="15"/>
  <c r="C130" i="15" s="1"/>
  <c r="A102" i="15"/>
  <c r="C102" i="15" s="1"/>
  <c r="A81" i="15"/>
  <c r="C81" i="15" s="1"/>
  <c r="A58" i="15"/>
  <c r="C58" i="15" s="1"/>
  <c r="A29" i="15"/>
  <c r="C29" i="15" s="1"/>
  <c r="A2" i="15"/>
  <c r="A875" i="15"/>
  <c r="C875" i="15" s="1"/>
  <c r="A871" i="15"/>
  <c r="C871" i="15" s="1"/>
  <c r="A867" i="15"/>
  <c r="C867" i="15" s="1"/>
  <c r="A863" i="15"/>
  <c r="C863" i="15" s="1"/>
  <c r="A859" i="15"/>
  <c r="C859" i="15" s="1"/>
  <c r="A855" i="15"/>
  <c r="C855" i="15" s="1"/>
  <c r="A851" i="15"/>
  <c r="C851" i="15" s="1"/>
  <c r="A847" i="15"/>
  <c r="C847" i="15" s="1"/>
  <c r="A843" i="15"/>
  <c r="C843" i="15" s="1"/>
  <c r="A839" i="15"/>
  <c r="C839" i="15" s="1"/>
  <c r="A835" i="15"/>
  <c r="C835" i="15" s="1"/>
  <c r="A831" i="15"/>
  <c r="C831" i="15" s="1"/>
  <c r="A827" i="15"/>
  <c r="C827" i="15" s="1"/>
  <c r="A823" i="15"/>
  <c r="C823" i="15" s="1"/>
  <c r="A819" i="15"/>
  <c r="C819" i="15" s="1"/>
  <c r="A815" i="15"/>
  <c r="C815" i="15" s="1"/>
  <c r="A811" i="15"/>
  <c r="C811" i="15" s="1"/>
  <c r="A807" i="15"/>
  <c r="C807" i="15" s="1"/>
  <c r="A803" i="15"/>
  <c r="C803" i="15" s="1"/>
  <c r="A799" i="15"/>
  <c r="C799" i="15" s="1"/>
  <c r="A795" i="15"/>
  <c r="C795" i="15" s="1"/>
  <c r="A791" i="15"/>
  <c r="C791" i="15" s="1"/>
  <c r="A787" i="15"/>
  <c r="C787" i="15" s="1"/>
  <c r="A783" i="15"/>
  <c r="C783" i="15" s="1"/>
  <c r="A779" i="15"/>
  <c r="C779" i="15" s="1"/>
  <c r="A775" i="15"/>
  <c r="C775" i="15" s="1"/>
  <c r="A771" i="15"/>
  <c r="C771" i="15" s="1"/>
  <c r="A767" i="15"/>
  <c r="C767" i="15" s="1"/>
  <c r="A762" i="15"/>
  <c r="C762" i="15" s="1"/>
  <c r="A757" i="15"/>
  <c r="C757" i="15" s="1"/>
  <c r="A751" i="15"/>
  <c r="C751" i="15" s="1"/>
  <c r="A746" i="15"/>
  <c r="C746" i="15" s="1"/>
  <c r="A741" i="15"/>
  <c r="C741" i="15" s="1"/>
  <c r="A735" i="15"/>
  <c r="C735" i="15" s="1"/>
  <c r="A730" i="15"/>
  <c r="C730" i="15" s="1"/>
  <c r="A725" i="15"/>
  <c r="C725" i="15" s="1"/>
  <c r="A719" i="15"/>
  <c r="C719" i="15" s="1"/>
  <c r="A714" i="15"/>
  <c r="C714" i="15" s="1"/>
  <c r="A709" i="15"/>
  <c r="C709" i="15" s="1"/>
  <c r="A703" i="15"/>
  <c r="C703" i="15" s="1"/>
  <c r="A698" i="15"/>
  <c r="C698" i="15" s="1"/>
  <c r="A693" i="15"/>
  <c r="C693" i="15" s="1"/>
  <c r="A687" i="15"/>
  <c r="C687" i="15" s="1"/>
  <c r="A682" i="15"/>
  <c r="C682" i="15" s="1"/>
  <c r="A677" i="15"/>
  <c r="C677" i="15" s="1"/>
  <c r="A671" i="15"/>
  <c r="C671" i="15" s="1"/>
  <c r="A666" i="15"/>
  <c r="C666" i="15" s="1"/>
  <c r="A661" i="15"/>
  <c r="C661" i="15" s="1"/>
  <c r="A655" i="15"/>
  <c r="C655" i="15" s="1"/>
  <c r="A650" i="15"/>
  <c r="C650" i="15" s="1"/>
  <c r="A645" i="15"/>
  <c r="C645" i="15" s="1"/>
  <c r="A639" i="15"/>
  <c r="C639" i="15" s="1"/>
  <c r="A634" i="15"/>
  <c r="C634" i="15" s="1"/>
  <c r="A629" i="15"/>
  <c r="C629" i="15" s="1"/>
  <c r="A623" i="15"/>
  <c r="C623" i="15" s="1"/>
  <c r="A618" i="15"/>
  <c r="C618" i="15" s="1"/>
  <c r="A613" i="15"/>
  <c r="C613" i="15" s="1"/>
  <c r="A607" i="15"/>
  <c r="C607" i="15" s="1"/>
  <c r="A602" i="15"/>
  <c r="C602" i="15" s="1"/>
  <c r="A597" i="15"/>
  <c r="C597" i="15" s="1"/>
  <c r="A591" i="15"/>
  <c r="C591" i="15" s="1"/>
  <c r="A586" i="15"/>
  <c r="C586" i="15" s="1"/>
  <c r="A581" i="15"/>
  <c r="C581" i="15" s="1"/>
  <c r="A575" i="15"/>
  <c r="C575" i="15" s="1"/>
  <c r="A570" i="15"/>
  <c r="C570" i="15" s="1"/>
  <c r="A565" i="15"/>
  <c r="C565" i="15" s="1"/>
  <c r="A559" i="15"/>
  <c r="C559" i="15" s="1"/>
  <c r="A554" i="15"/>
  <c r="C554" i="15" s="1"/>
  <c r="A549" i="15"/>
  <c r="C549" i="15" s="1"/>
  <c r="A543" i="15"/>
  <c r="C543" i="15" s="1"/>
  <c r="A538" i="15"/>
  <c r="C538" i="15" s="1"/>
  <c r="A533" i="15"/>
  <c r="C533" i="15" s="1"/>
  <c r="A527" i="15"/>
  <c r="C527" i="15" s="1"/>
  <c r="A522" i="15"/>
  <c r="C522" i="15" s="1"/>
  <c r="A517" i="15"/>
  <c r="C517" i="15" s="1"/>
  <c r="A511" i="15"/>
  <c r="C511" i="15" s="1"/>
  <c r="A506" i="15"/>
  <c r="C506" i="15" s="1"/>
  <c r="A501" i="15"/>
  <c r="C501" i="15" s="1"/>
  <c r="A495" i="15"/>
  <c r="C495" i="15" s="1"/>
  <c r="A490" i="15"/>
  <c r="C490" i="15" s="1"/>
  <c r="A485" i="15"/>
  <c r="C485" i="15" s="1"/>
  <c r="A479" i="15"/>
  <c r="C479" i="15" s="1"/>
  <c r="A474" i="15"/>
  <c r="C474" i="15" s="1"/>
  <c r="A469" i="15"/>
  <c r="C469" i="15" s="1"/>
  <c r="A463" i="15"/>
  <c r="C463" i="15" s="1"/>
  <c r="A458" i="15"/>
  <c r="C458" i="15" s="1"/>
  <c r="A453" i="15"/>
  <c r="C453" i="15" s="1"/>
  <c r="A447" i="15"/>
  <c r="C447" i="15" s="1"/>
  <c r="A442" i="15"/>
  <c r="C442" i="15" s="1"/>
  <c r="A437" i="15"/>
  <c r="C437" i="15" s="1"/>
  <c r="A431" i="15"/>
  <c r="C431" i="15" s="1"/>
  <c r="A426" i="15"/>
  <c r="C426" i="15" s="1"/>
  <c r="A421" i="15"/>
  <c r="C421" i="15" s="1"/>
  <c r="A415" i="15"/>
  <c r="C415" i="15" s="1"/>
  <c r="A410" i="15"/>
  <c r="C410" i="15" s="1"/>
  <c r="A405" i="15"/>
  <c r="C405" i="15" s="1"/>
  <c r="A399" i="15"/>
  <c r="C399" i="15" s="1"/>
  <c r="A394" i="15"/>
  <c r="C394" i="15" s="1"/>
  <c r="A389" i="15"/>
  <c r="C389" i="15" s="1"/>
  <c r="A383" i="15"/>
  <c r="C383" i="15" s="1"/>
  <c r="A378" i="15"/>
  <c r="C378" i="15" s="1"/>
  <c r="A373" i="15"/>
  <c r="C373" i="15" s="1"/>
  <c r="A367" i="15"/>
  <c r="C367" i="15" s="1"/>
  <c r="A362" i="15"/>
  <c r="C362" i="15" s="1"/>
  <c r="A357" i="15"/>
  <c r="C357" i="15" s="1"/>
  <c r="A351" i="15"/>
  <c r="C351" i="15" s="1"/>
  <c r="A346" i="15"/>
  <c r="C346" i="15" s="1"/>
  <c r="A341" i="15"/>
  <c r="C341" i="15" s="1"/>
  <c r="A333" i="15"/>
  <c r="C333" i="15" s="1"/>
  <c r="A326" i="15"/>
  <c r="C326" i="15" s="1"/>
  <c r="A320" i="15"/>
  <c r="C320" i="15" s="1"/>
  <c r="A312" i="15"/>
  <c r="C312" i="15" s="1"/>
  <c r="A305" i="15"/>
  <c r="C305" i="15" s="1"/>
  <c r="A298" i="15"/>
  <c r="C298" i="15" s="1"/>
  <c r="A290" i="15"/>
  <c r="C290" i="15" s="1"/>
  <c r="A284" i="15"/>
  <c r="C284" i="15" s="1"/>
  <c r="A277" i="15"/>
  <c r="C277" i="15" s="1"/>
  <c r="A269" i="15"/>
  <c r="C269" i="15" s="1"/>
  <c r="A262" i="15"/>
  <c r="C262" i="15" s="1"/>
  <c r="A256" i="15"/>
  <c r="C256" i="15" s="1"/>
  <c r="A248" i="15"/>
  <c r="C248" i="15" s="1"/>
  <c r="A241" i="15"/>
  <c r="C241" i="15" s="1"/>
  <c r="A234" i="15"/>
  <c r="C234" i="15" s="1"/>
  <c r="A226" i="15"/>
  <c r="C226" i="15" s="1"/>
  <c r="A220" i="15"/>
  <c r="C220" i="15" s="1"/>
  <c r="A213" i="15"/>
  <c r="C213" i="15" s="1"/>
  <c r="A205" i="15"/>
  <c r="C205" i="15" s="1"/>
  <c r="A198" i="15"/>
  <c r="C198" i="15" s="1"/>
  <c r="A192" i="15"/>
  <c r="C192" i="15" s="1"/>
  <c r="A184" i="15"/>
  <c r="C184" i="15" s="1"/>
  <c r="A177" i="15"/>
  <c r="C177" i="15" s="1"/>
  <c r="A170" i="15"/>
  <c r="C170" i="15" s="1"/>
  <c r="A162" i="15"/>
  <c r="C162" i="15" s="1"/>
  <c r="A156" i="15"/>
  <c r="C156" i="15" s="1"/>
  <c r="A149" i="15"/>
  <c r="C149" i="15" s="1"/>
  <c r="A141" i="15"/>
  <c r="C141" i="15" s="1"/>
  <c r="A134" i="15"/>
  <c r="C134" i="15" s="1"/>
  <c r="A128" i="15"/>
  <c r="C128" i="15" s="1"/>
  <c r="A120" i="15"/>
  <c r="C120" i="15" s="1"/>
  <c r="A113" i="15"/>
  <c r="C113" i="15" s="1"/>
  <c r="A106" i="15"/>
  <c r="C106" i="15" s="1"/>
  <c r="A98" i="15"/>
  <c r="C98" i="15" s="1"/>
  <c r="A92" i="15"/>
  <c r="C92" i="15" s="1"/>
  <c r="A85" i="15"/>
  <c r="C85" i="15" s="1"/>
  <c r="A77" i="15"/>
  <c r="C77" i="15" s="1"/>
  <c r="A70" i="15"/>
  <c r="C70" i="15" s="1"/>
  <c r="A64" i="15"/>
  <c r="C64" i="15" s="1"/>
  <c r="A56" i="15"/>
  <c r="C56" i="15" s="1"/>
  <c r="A49" i="15"/>
  <c r="C49" i="15" s="1"/>
  <c r="A42" i="15"/>
  <c r="C42" i="15" s="1"/>
  <c r="A34" i="15"/>
  <c r="C34" i="15" s="1"/>
  <c r="A28" i="15"/>
  <c r="C28" i="15" s="1"/>
  <c r="A21" i="15"/>
  <c r="C21" i="15" s="1"/>
  <c r="A13" i="15"/>
  <c r="C13" i="15" s="1"/>
  <c r="A6" i="15"/>
  <c r="A998" i="15"/>
  <c r="C998" i="15" s="1"/>
  <c r="A994" i="15"/>
  <c r="C994" i="15" s="1"/>
  <c r="A990" i="15"/>
  <c r="C990" i="15" s="1"/>
  <c r="A986" i="15"/>
  <c r="C986" i="15" s="1"/>
  <c r="A982" i="15"/>
  <c r="C982" i="15" s="1"/>
  <c r="A978" i="15"/>
  <c r="C978" i="15" s="1"/>
  <c r="A974" i="15"/>
  <c r="C974" i="15" s="1"/>
  <c r="A970" i="15"/>
  <c r="C970" i="15" s="1"/>
  <c r="A966" i="15"/>
  <c r="C966" i="15" s="1"/>
  <c r="A962" i="15"/>
  <c r="C962" i="15" s="1"/>
  <c r="A958" i="15"/>
  <c r="C958" i="15" s="1"/>
  <c r="A954" i="15"/>
  <c r="C954" i="15" s="1"/>
  <c r="A950" i="15"/>
  <c r="C950" i="15" s="1"/>
  <c r="A946" i="15"/>
  <c r="C946" i="15" s="1"/>
  <c r="A942" i="15"/>
  <c r="C942" i="15" s="1"/>
  <c r="A938" i="15"/>
  <c r="C938" i="15" s="1"/>
  <c r="A934" i="15"/>
  <c r="C934" i="15" s="1"/>
  <c r="A930" i="15"/>
  <c r="C930" i="15" s="1"/>
  <c r="A926" i="15"/>
  <c r="C926" i="15" s="1"/>
  <c r="A922" i="15"/>
  <c r="C922" i="15" s="1"/>
  <c r="A918" i="15"/>
  <c r="C918" i="15" s="1"/>
  <c r="A914" i="15"/>
  <c r="C914" i="15" s="1"/>
  <c r="A910" i="15"/>
  <c r="C910" i="15" s="1"/>
  <c r="A906" i="15"/>
  <c r="C906" i="15" s="1"/>
  <c r="A902" i="15"/>
  <c r="C902" i="15" s="1"/>
  <c r="A898" i="15"/>
  <c r="C898" i="15" s="1"/>
  <c r="A894" i="15"/>
  <c r="C894" i="15" s="1"/>
  <c r="A890" i="15"/>
  <c r="C890" i="15" s="1"/>
  <c r="A886" i="15"/>
  <c r="C886" i="15" s="1"/>
  <c r="A882" i="15"/>
  <c r="C882" i="15" s="1"/>
  <c r="A878" i="15"/>
  <c r="C878" i="15" s="1"/>
  <c r="A874" i="15"/>
  <c r="C874" i="15" s="1"/>
  <c r="A870" i="15"/>
  <c r="C870" i="15" s="1"/>
  <c r="A866" i="15"/>
  <c r="C866" i="15" s="1"/>
  <c r="A862" i="15"/>
  <c r="C862" i="15" s="1"/>
  <c r="A858" i="15"/>
  <c r="C858" i="15" s="1"/>
  <c r="A854" i="15"/>
  <c r="C854" i="15" s="1"/>
  <c r="A850" i="15"/>
  <c r="C850" i="15" s="1"/>
  <c r="A846" i="15"/>
  <c r="C846" i="15" s="1"/>
  <c r="A842" i="15"/>
  <c r="C842" i="15" s="1"/>
  <c r="A838" i="15"/>
  <c r="C838" i="15" s="1"/>
  <c r="A834" i="15"/>
  <c r="C834" i="15" s="1"/>
  <c r="A830" i="15"/>
  <c r="C830" i="15" s="1"/>
  <c r="A826" i="15"/>
  <c r="C826" i="15" s="1"/>
  <c r="A822" i="15"/>
  <c r="C822" i="15" s="1"/>
  <c r="A818" i="15"/>
  <c r="C818" i="15" s="1"/>
  <c r="A814" i="15"/>
  <c r="C814" i="15" s="1"/>
  <c r="A810" i="15"/>
  <c r="C810" i="15" s="1"/>
  <c r="A806" i="15"/>
  <c r="C806" i="15" s="1"/>
  <c r="A802" i="15"/>
  <c r="C802" i="15" s="1"/>
  <c r="A798" i="15"/>
  <c r="C798" i="15" s="1"/>
  <c r="A794" i="15"/>
  <c r="C794" i="15" s="1"/>
  <c r="A790" i="15"/>
  <c r="C790" i="15" s="1"/>
  <c r="A786" i="15"/>
  <c r="C786" i="15" s="1"/>
  <c r="A782" i="15"/>
  <c r="C782" i="15" s="1"/>
  <c r="A778" i="15"/>
  <c r="C778" i="15" s="1"/>
  <c r="A774" i="15"/>
  <c r="C774" i="15" s="1"/>
  <c r="A770" i="15"/>
  <c r="C770" i="15" s="1"/>
  <c r="A766" i="15"/>
  <c r="C766" i="15" s="1"/>
  <c r="A761" i="15"/>
  <c r="C761" i="15" s="1"/>
  <c r="A755" i="15"/>
  <c r="C755" i="15" s="1"/>
  <c r="A750" i="15"/>
  <c r="C750" i="15" s="1"/>
  <c r="A745" i="15"/>
  <c r="C745" i="15" s="1"/>
  <c r="A739" i="15"/>
  <c r="C739" i="15" s="1"/>
  <c r="A734" i="15"/>
  <c r="C734" i="15" s="1"/>
  <c r="A729" i="15"/>
  <c r="C729" i="15" s="1"/>
  <c r="A723" i="15"/>
  <c r="C723" i="15" s="1"/>
  <c r="A718" i="15"/>
  <c r="C718" i="15" s="1"/>
  <c r="A713" i="15"/>
  <c r="C713" i="15" s="1"/>
  <c r="A707" i="15"/>
  <c r="C707" i="15" s="1"/>
  <c r="A702" i="15"/>
  <c r="C702" i="15" s="1"/>
  <c r="A697" i="15"/>
  <c r="C697" i="15" s="1"/>
  <c r="A691" i="15"/>
  <c r="C691" i="15" s="1"/>
  <c r="A686" i="15"/>
  <c r="C686" i="15" s="1"/>
  <c r="A681" i="15"/>
  <c r="C681" i="15" s="1"/>
  <c r="A675" i="15"/>
  <c r="C675" i="15" s="1"/>
  <c r="A670" i="15"/>
  <c r="C670" i="15" s="1"/>
  <c r="A665" i="15"/>
  <c r="C665" i="15" s="1"/>
  <c r="A659" i="15"/>
  <c r="C659" i="15" s="1"/>
  <c r="A654" i="15"/>
  <c r="C654" i="15" s="1"/>
  <c r="A649" i="15"/>
  <c r="C649" i="15" s="1"/>
  <c r="A643" i="15"/>
  <c r="C643" i="15" s="1"/>
  <c r="A638" i="15"/>
  <c r="C638" i="15" s="1"/>
  <c r="A633" i="15"/>
  <c r="C633" i="15" s="1"/>
  <c r="A627" i="15"/>
  <c r="C627" i="15" s="1"/>
  <c r="A622" i="15"/>
  <c r="C622" i="15" s="1"/>
  <c r="A617" i="15"/>
  <c r="C617" i="15" s="1"/>
  <c r="A611" i="15"/>
  <c r="C611" i="15" s="1"/>
  <c r="A606" i="15"/>
  <c r="C606" i="15" s="1"/>
  <c r="A601" i="15"/>
  <c r="C601" i="15" s="1"/>
  <c r="A595" i="15"/>
  <c r="C595" i="15" s="1"/>
  <c r="A590" i="15"/>
  <c r="C590" i="15" s="1"/>
  <c r="A585" i="15"/>
  <c r="C585" i="15" s="1"/>
  <c r="A579" i="15"/>
  <c r="C579" i="15" s="1"/>
  <c r="A574" i="15"/>
  <c r="C574" i="15" s="1"/>
  <c r="A569" i="15"/>
  <c r="C569" i="15" s="1"/>
  <c r="A563" i="15"/>
  <c r="C563" i="15" s="1"/>
  <c r="A558" i="15"/>
  <c r="C558" i="15" s="1"/>
  <c r="A553" i="15"/>
  <c r="C553" i="15" s="1"/>
  <c r="A547" i="15"/>
  <c r="C547" i="15" s="1"/>
  <c r="A542" i="15"/>
  <c r="C542" i="15" s="1"/>
  <c r="A537" i="15"/>
  <c r="C537" i="15" s="1"/>
  <c r="A531" i="15"/>
  <c r="C531" i="15" s="1"/>
  <c r="A526" i="15"/>
  <c r="C526" i="15" s="1"/>
  <c r="A521" i="15"/>
  <c r="C521" i="15" s="1"/>
  <c r="A515" i="15"/>
  <c r="C515" i="15" s="1"/>
  <c r="A510" i="15"/>
  <c r="C510" i="15" s="1"/>
  <c r="A505" i="15"/>
  <c r="C505" i="15" s="1"/>
  <c r="A499" i="15"/>
  <c r="C499" i="15" s="1"/>
  <c r="A494" i="15"/>
  <c r="C494" i="15" s="1"/>
  <c r="A489" i="15"/>
  <c r="C489" i="15" s="1"/>
  <c r="A483" i="15"/>
  <c r="C483" i="15" s="1"/>
  <c r="A478" i="15"/>
  <c r="C478" i="15" s="1"/>
  <c r="A473" i="15"/>
  <c r="C473" i="15" s="1"/>
  <c r="A467" i="15"/>
  <c r="C467" i="15" s="1"/>
  <c r="A462" i="15"/>
  <c r="C462" i="15" s="1"/>
  <c r="A457" i="15"/>
  <c r="C457" i="15" s="1"/>
  <c r="A451" i="15"/>
  <c r="C451" i="15" s="1"/>
  <c r="A446" i="15"/>
  <c r="C446" i="15" s="1"/>
  <c r="A441" i="15"/>
  <c r="C441" i="15" s="1"/>
  <c r="A435" i="15"/>
  <c r="C435" i="15" s="1"/>
  <c r="A430" i="15"/>
  <c r="C430" i="15" s="1"/>
  <c r="A425" i="15"/>
  <c r="C425" i="15" s="1"/>
  <c r="A419" i="15"/>
  <c r="C419" i="15" s="1"/>
  <c r="A414" i="15"/>
  <c r="C414" i="15" s="1"/>
  <c r="A409" i="15"/>
  <c r="C409" i="15" s="1"/>
  <c r="A403" i="15"/>
  <c r="C403" i="15" s="1"/>
  <c r="A398" i="15"/>
  <c r="C398" i="15" s="1"/>
  <c r="A393" i="15"/>
  <c r="C393" i="15" s="1"/>
  <c r="A387" i="15"/>
  <c r="C387" i="15" s="1"/>
  <c r="A382" i="15"/>
  <c r="C382" i="15" s="1"/>
  <c r="A377" i="15"/>
  <c r="C377" i="15" s="1"/>
  <c r="A371" i="15"/>
  <c r="C371" i="15" s="1"/>
  <c r="A366" i="15"/>
  <c r="C366" i="15" s="1"/>
  <c r="A361" i="15"/>
  <c r="C361" i="15" s="1"/>
  <c r="A355" i="15"/>
  <c r="C355" i="15" s="1"/>
  <c r="A350" i="15"/>
  <c r="C350" i="15" s="1"/>
  <c r="A345" i="15"/>
  <c r="C345" i="15" s="1"/>
  <c r="A338" i="15"/>
  <c r="C338" i="15" s="1"/>
  <c r="A332" i="15"/>
  <c r="C332" i="15" s="1"/>
  <c r="A325" i="15"/>
  <c r="C325" i="15" s="1"/>
  <c r="A317" i="15"/>
  <c r="C317" i="15" s="1"/>
  <c r="A310" i="15"/>
  <c r="C310" i="15" s="1"/>
  <c r="A304" i="15"/>
  <c r="C304" i="15" s="1"/>
  <c r="A296" i="15"/>
  <c r="C296" i="15" s="1"/>
  <c r="A289" i="15"/>
  <c r="C289" i="15" s="1"/>
  <c r="A282" i="15"/>
  <c r="C282" i="15" s="1"/>
  <c r="A274" i="15"/>
  <c r="C274" i="15" s="1"/>
  <c r="A268" i="15"/>
  <c r="C268" i="15" s="1"/>
  <c r="A261" i="15"/>
  <c r="C261" i="15" s="1"/>
  <c r="A253" i="15"/>
  <c r="C253" i="15" s="1"/>
  <c r="A246" i="15"/>
  <c r="C246" i="15" s="1"/>
  <c r="A240" i="15"/>
  <c r="C240" i="15" s="1"/>
  <c r="A232" i="15"/>
  <c r="C232" i="15" s="1"/>
  <c r="A225" i="15"/>
  <c r="C225" i="15" s="1"/>
  <c r="A218" i="15"/>
  <c r="C218" i="15" s="1"/>
  <c r="A210" i="15"/>
  <c r="C210" i="15" s="1"/>
  <c r="A204" i="15"/>
  <c r="C204" i="15" s="1"/>
  <c r="A197" i="15"/>
  <c r="C197" i="15" s="1"/>
  <c r="A189" i="15"/>
  <c r="C189" i="15" s="1"/>
  <c r="A182" i="15"/>
  <c r="C182" i="15" s="1"/>
  <c r="A176" i="15"/>
  <c r="C176" i="15" s="1"/>
  <c r="A168" i="15"/>
  <c r="C168" i="15" s="1"/>
  <c r="A161" i="15"/>
  <c r="C161" i="15" s="1"/>
  <c r="A154" i="15"/>
  <c r="C154" i="15" s="1"/>
  <c r="A146" i="15"/>
  <c r="C146" i="15" s="1"/>
  <c r="A140" i="15"/>
  <c r="C140" i="15" s="1"/>
  <c r="A133" i="15"/>
  <c r="C133" i="15" s="1"/>
  <c r="A125" i="15"/>
  <c r="C125" i="15" s="1"/>
  <c r="A118" i="15"/>
  <c r="C118" i="15" s="1"/>
  <c r="A112" i="15"/>
  <c r="C112" i="15" s="1"/>
  <c r="A104" i="15"/>
  <c r="C104" i="15" s="1"/>
  <c r="A97" i="15"/>
  <c r="C97" i="15" s="1"/>
  <c r="A90" i="15"/>
  <c r="C90" i="15" s="1"/>
  <c r="A82" i="15"/>
  <c r="C82" i="15" s="1"/>
  <c r="A76" i="15"/>
  <c r="C76" i="15" s="1"/>
  <c r="A69" i="15"/>
  <c r="C69" i="15" s="1"/>
  <c r="A61" i="15"/>
  <c r="C61" i="15" s="1"/>
  <c r="A54" i="15"/>
  <c r="C54" i="15" s="1"/>
  <c r="A48" i="15"/>
  <c r="C48" i="15" s="1"/>
  <c r="A40" i="15"/>
  <c r="C40" i="15" s="1"/>
  <c r="A33" i="15"/>
  <c r="C33" i="15" s="1"/>
  <c r="A26" i="15"/>
  <c r="C26" i="15" s="1"/>
  <c r="A18" i="15"/>
  <c r="C18" i="15" s="1"/>
  <c r="A12" i="15"/>
  <c r="C12" i="15" s="1"/>
  <c r="A3" i="15"/>
  <c r="A7" i="15"/>
  <c r="A11" i="15"/>
  <c r="C11" i="15" s="1"/>
  <c r="A15" i="15"/>
  <c r="C15" i="15" s="1"/>
  <c r="A19" i="15"/>
  <c r="C19" i="15" s="1"/>
  <c r="A23" i="15"/>
  <c r="C23" i="15" s="1"/>
  <c r="A27" i="15"/>
  <c r="C27" i="15" s="1"/>
  <c r="A31" i="15"/>
  <c r="C31" i="15" s="1"/>
  <c r="A35" i="15"/>
  <c r="C35" i="15" s="1"/>
  <c r="A39" i="15"/>
  <c r="C39" i="15" s="1"/>
  <c r="A43" i="15"/>
  <c r="C43" i="15" s="1"/>
  <c r="A47" i="15"/>
  <c r="C47" i="15" s="1"/>
  <c r="A51" i="15"/>
  <c r="C51" i="15" s="1"/>
  <c r="A55" i="15"/>
  <c r="C55" i="15" s="1"/>
  <c r="A59" i="15"/>
  <c r="C59" i="15" s="1"/>
  <c r="A63" i="15"/>
  <c r="C63" i="15" s="1"/>
  <c r="A67" i="15"/>
  <c r="C67" i="15" s="1"/>
  <c r="A71" i="15"/>
  <c r="C71" i="15" s="1"/>
  <c r="A75" i="15"/>
  <c r="C75" i="15" s="1"/>
  <c r="A79" i="15"/>
  <c r="C79" i="15" s="1"/>
  <c r="A83" i="15"/>
  <c r="C83" i="15" s="1"/>
  <c r="A87" i="15"/>
  <c r="C87" i="15" s="1"/>
  <c r="A91" i="15"/>
  <c r="C91" i="15" s="1"/>
  <c r="A95" i="15"/>
  <c r="C95" i="15" s="1"/>
  <c r="A99" i="15"/>
  <c r="C99" i="15" s="1"/>
  <c r="A103" i="15"/>
  <c r="C103" i="15" s="1"/>
  <c r="A107" i="15"/>
  <c r="C107" i="15" s="1"/>
  <c r="A111" i="15"/>
  <c r="C111" i="15" s="1"/>
  <c r="A115" i="15"/>
  <c r="C115" i="15" s="1"/>
  <c r="A119" i="15"/>
  <c r="C119" i="15" s="1"/>
  <c r="A123" i="15"/>
  <c r="C123" i="15" s="1"/>
  <c r="A127" i="15"/>
  <c r="C127" i="15" s="1"/>
  <c r="A131" i="15"/>
  <c r="C131" i="15" s="1"/>
  <c r="A135" i="15"/>
  <c r="C135" i="15" s="1"/>
  <c r="A139" i="15"/>
  <c r="C139" i="15" s="1"/>
  <c r="A143" i="15"/>
  <c r="C143" i="15" s="1"/>
  <c r="A147" i="15"/>
  <c r="C147" i="15" s="1"/>
  <c r="A151" i="15"/>
  <c r="C151" i="15" s="1"/>
  <c r="A155" i="15"/>
  <c r="C155" i="15" s="1"/>
  <c r="A159" i="15"/>
  <c r="C159" i="15" s="1"/>
  <c r="A163" i="15"/>
  <c r="C163" i="15" s="1"/>
  <c r="A167" i="15"/>
  <c r="C167" i="15" s="1"/>
  <c r="A171" i="15"/>
  <c r="C171" i="15" s="1"/>
  <c r="A175" i="15"/>
  <c r="C175" i="15" s="1"/>
  <c r="A179" i="15"/>
  <c r="C179" i="15" s="1"/>
  <c r="A183" i="15"/>
  <c r="C183" i="15" s="1"/>
  <c r="A187" i="15"/>
  <c r="C187" i="15" s="1"/>
  <c r="A191" i="15"/>
  <c r="C191" i="15" s="1"/>
  <c r="A195" i="15"/>
  <c r="C195" i="15" s="1"/>
  <c r="A199" i="15"/>
  <c r="C199" i="15" s="1"/>
  <c r="A203" i="15"/>
  <c r="C203" i="15" s="1"/>
  <c r="A207" i="15"/>
  <c r="C207" i="15" s="1"/>
  <c r="A211" i="15"/>
  <c r="C211" i="15" s="1"/>
  <c r="A215" i="15"/>
  <c r="C215" i="15" s="1"/>
  <c r="A219" i="15"/>
  <c r="C219" i="15" s="1"/>
  <c r="A223" i="15"/>
  <c r="C223" i="15" s="1"/>
  <c r="A227" i="15"/>
  <c r="C227" i="15" s="1"/>
  <c r="A231" i="15"/>
  <c r="C231" i="15" s="1"/>
  <c r="A235" i="15"/>
  <c r="C235" i="15" s="1"/>
  <c r="A239" i="15"/>
  <c r="C239" i="15" s="1"/>
  <c r="A243" i="15"/>
  <c r="C243" i="15" s="1"/>
  <c r="A247" i="15"/>
  <c r="C247" i="15" s="1"/>
  <c r="A251" i="15"/>
  <c r="C251" i="15" s="1"/>
  <c r="A255" i="15"/>
  <c r="C255" i="15" s="1"/>
  <c r="A259" i="15"/>
  <c r="C259" i="15" s="1"/>
  <c r="A263" i="15"/>
  <c r="C263" i="15" s="1"/>
  <c r="A267" i="15"/>
  <c r="C267" i="15" s="1"/>
  <c r="A271" i="15"/>
  <c r="C271" i="15" s="1"/>
  <c r="A275" i="15"/>
  <c r="C275" i="15" s="1"/>
  <c r="A279" i="15"/>
  <c r="C279" i="15" s="1"/>
  <c r="A283" i="15"/>
  <c r="C283" i="15" s="1"/>
  <c r="A287" i="15"/>
  <c r="C287" i="15" s="1"/>
  <c r="A291" i="15"/>
  <c r="C291" i="15" s="1"/>
  <c r="A295" i="15"/>
  <c r="C295" i="15" s="1"/>
  <c r="A299" i="15"/>
  <c r="C299" i="15" s="1"/>
  <c r="A303" i="15"/>
  <c r="C303" i="15" s="1"/>
  <c r="A307" i="15"/>
  <c r="C307" i="15" s="1"/>
  <c r="A311" i="15"/>
  <c r="C311" i="15" s="1"/>
  <c r="A315" i="15"/>
  <c r="C315" i="15" s="1"/>
  <c r="A319" i="15"/>
  <c r="C319" i="15" s="1"/>
  <c r="A323" i="15"/>
  <c r="C323" i="15" s="1"/>
  <c r="A327" i="15"/>
  <c r="C327" i="15" s="1"/>
  <c r="A331" i="15"/>
  <c r="C331" i="15" s="1"/>
  <c r="A335" i="15"/>
  <c r="C335" i="15" s="1"/>
  <c r="A339" i="15"/>
  <c r="C339" i="15" s="1"/>
  <c r="A4" i="15"/>
  <c r="C4" i="15" s="1"/>
  <c r="A9" i="15"/>
  <c r="C9" i="15" s="1"/>
  <c r="A14" i="15"/>
  <c r="C14" i="15" s="1"/>
  <c r="A20" i="15"/>
  <c r="C20" i="15" s="1"/>
  <c r="A25" i="15"/>
  <c r="C25" i="15" s="1"/>
  <c r="A30" i="15"/>
  <c r="C30" i="15" s="1"/>
  <c r="A36" i="15"/>
  <c r="C36" i="15" s="1"/>
  <c r="A41" i="15"/>
  <c r="C41" i="15" s="1"/>
  <c r="A46" i="15"/>
  <c r="C46" i="15" s="1"/>
  <c r="A52" i="15"/>
  <c r="C52" i="15" s="1"/>
  <c r="A57" i="15"/>
  <c r="C57" i="15" s="1"/>
  <c r="A62" i="15"/>
  <c r="C62" i="15" s="1"/>
  <c r="A68" i="15"/>
  <c r="C68" i="15" s="1"/>
  <c r="A73" i="15"/>
  <c r="C73" i="15" s="1"/>
  <c r="A78" i="15"/>
  <c r="C78" i="15" s="1"/>
  <c r="A84" i="15"/>
  <c r="C84" i="15" s="1"/>
  <c r="A89" i="15"/>
  <c r="C89" i="15" s="1"/>
  <c r="A94" i="15"/>
  <c r="C94" i="15" s="1"/>
  <c r="A100" i="15"/>
  <c r="C100" i="15" s="1"/>
  <c r="A105" i="15"/>
  <c r="C105" i="15" s="1"/>
  <c r="A110" i="15"/>
  <c r="C110" i="15" s="1"/>
  <c r="A116" i="15"/>
  <c r="C116" i="15" s="1"/>
  <c r="A121" i="15"/>
  <c r="C121" i="15" s="1"/>
  <c r="A126" i="15"/>
  <c r="C126" i="15" s="1"/>
  <c r="A132" i="15"/>
  <c r="C132" i="15" s="1"/>
  <c r="A137" i="15"/>
  <c r="C137" i="15" s="1"/>
  <c r="A142" i="15"/>
  <c r="C142" i="15" s="1"/>
  <c r="A148" i="15"/>
  <c r="C148" i="15" s="1"/>
  <c r="A153" i="15"/>
  <c r="C153" i="15" s="1"/>
  <c r="A158" i="15"/>
  <c r="C158" i="15" s="1"/>
  <c r="A164" i="15"/>
  <c r="C164" i="15" s="1"/>
  <c r="A169" i="15"/>
  <c r="C169" i="15" s="1"/>
  <c r="A174" i="15"/>
  <c r="C174" i="15" s="1"/>
  <c r="A180" i="15"/>
  <c r="C180" i="15" s="1"/>
  <c r="A185" i="15"/>
  <c r="C185" i="15" s="1"/>
  <c r="A190" i="15"/>
  <c r="C190" i="15" s="1"/>
  <c r="A196" i="15"/>
  <c r="C196" i="15" s="1"/>
  <c r="A201" i="15"/>
  <c r="C201" i="15" s="1"/>
  <c r="A206" i="15"/>
  <c r="C206" i="15" s="1"/>
  <c r="A212" i="15"/>
  <c r="C212" i="15" s="1"/>
  <c r="A217" i="15"/>
  <c r="C217" i="15" s="1"/>
  <c r="A222" i="15"/>
  <c r="C222" i="15" s="1"/>
  <c r="A228" i="15"/>
  <c r="C228" i="15" s="1"/>
  <c r="A233" i="15"/>
  <c r="C233" i="15" s="1"/>
  <c r="A238" i="15"/>
  <c r="C238" i="15" s="1"/>
  <c r="A244" i="15"/>
  <c r="C244" i="15" s="1"/>
  <c r="A249" i="15"/>
  <c r="C249" i="15" s="1"/>
  <c r="A254" i="15"/>
  <c r="C254" i="15" s="1"/>
  <c r="A260" i="15"/>
  <c r="C260" i="15" s="1"/>
  <c r="A265" i="15"/>
  <c r="C265" i="15" s="1"/>
  <c r="A270" i="15"/>
  <c r="C270" i="15" s="1"/>
  <c r="A276" i="15"/>
  <c r="C276" i="15" s="1"/>
  <c r="A281" i="15"/>
  <c r="C281" i="15" s="1"/>
  <c r="A286" i="15"/>
  <c r="C286" i="15" s="1"/>
  <c r="A292" i="15"/>
  <c r="C292" i="15" s="1"/>
  <c r="A297" i="15"/>
  <c r="C297" i="15" s="1"/>
  <c r="A302" i="15"/>
  <c r="C302" i="15" s="1"/>
  <c r="A308" i="15"/>
  <c r="C308" i="15" s="1"/>
  <c r="A313" i="15"/>
  <c r="C313" i="15" s="1"/>
  <c r="A318" i="15"/>
  <c r="C318" i="15" s="1"/>
  <c r="A324" i="15"/>
  <c r="C324" i="15" s="1"/>
  <c r="A329" i="15"/>
  <c r="C329" i="15" s="1"/>
  <c r="A334" i="15"/>
  <c r="C334" i="15" s="1"/>
  <c r="A340" i="15"/>
  <c r="C340" i="15" s="1"/>
  <c r="A344" i="15"/>
  <c r="C344" i="15" s="1"/>
  <c r="A348" i="15"/>
  <c r="C348" i="15" s="1"/>
  <c r="A352" i="15"/>
  <c r="C352" i="15" s="1"/>
  <c r="A356" i="15"/>
  <c r="C356" i="15" s="1"/>
  <c r="A360" i="15"/>
  <c r="C360" i="15" s="1"/>
  <c r="A364" i="15"/>
  <c r="C364" i="15" s="1"/>
  <c r="A368" i="15"/>
  <c r="C368" i="15" s="1"/>
  <c r="A372" i="15"/>
  <c r="C372" i="15" s="1"/>
  <c r="A376" i="15"/>
  <c r="C376" i="15" s="1"/>
  <c r="A380" i="15"/>
  <c r="C380" i="15" s="1"/>
  <c r="A384" i="15"/>
  <c r="C384" i="15" s="1"/>
  <c r="A388" i="15"/>
  <c r="C388" i="15" s="1"/>
  <c r="A392" i="15"/>
  <c r="C392" i="15" s="1"/>
  <c r="A396" i="15"/>
  <c r="C396" i="15" s="1"/>
  <c r="A400" i="15"/>
  <c r="C400" i="15" s="1"/>
  <c r="A404" i="15"/>
  <c r="C404" i="15" s="1"/>
  <c r="A408" i="15"/>
  <c r="C408" i="15" s="1"/>
  <c r="A412" i="15"/>
  <c r="C412" i="15" s="1"/>
  <c r="A416" i="15"/>
  <c r="C416" i="15" s="1"/>
  <c r="A420" i="15"/>
  <c r="C420" i="15" s="1"/>
  <c r="A424" i="15"/>
  <c r="C424" i="15" s="1"/>
  <c r="A428" i="15"/>
  <c r="C428" i="15" s="1"/>
  <c r="A432" i="15"/>
  <c r="C432" i="15" s="1"/>
  <c r="A436" i="15"/>
  <c r="C436" i="15" s="1"/>
  <c r="A440" i="15"/>
  <c r="C440" i="15" s="1"/>
  <c r="A444" i="15"/>
  <c r="C444" i="15" s="1"/>
  <c r="A448" i="15"/>
  <c r="C448" i="15" s="1"/>
  <c r="A452" i="15"/>
  <c r="C452" i="15" s="1"/>
  <c r="A456" i="15"/>
  <c r="C456" i="15" s="1"/>
  <c r="A460" i="15"/>
  <c r="C460" i="15" s="1"/>
  <c r="A464" i="15"/>
  <c r="C464" i="15" s="1"/>
  <c r="A468" i="15"/>
  <c r="C468" i="15" s="1"/>
  <c r="A472" i="15"/>
  <c r="C472" i="15" s="1"/>
  <c r="A476" i="15"/>
  <c r="C476" i="15" s="1"/>
  <c r="A480" i="15"/>
  <c r="C480" i="15" s="1"/>
  <c r="A484" i="15"/>
  <c r="C484" i="15" s="1"/>
  <c r="A488" i="15"/>
  <c r="C488" i="15" s="1"/>
  <c r="A492" i="15"/>
  <c r="C492" i="15" s="1"/>
  <c r="A496" i="15"/>
  <c r="C496" i="15" s="1"/>
  <c r="A500" i="15"/>
  <c r="C500" i="15" s="1"/>
  <c r="A504" i="15"/>
  <c r="C504" i="15" s="1"/>
  <c r="A508" i="15"/>
  <c r="C508" i="15" s="1"/>
  <c r="A512" i="15"/>
  <c r="C512" i="15" s="1"/>
  <c r="A516" i="15"/>
  <c r="C516" i="15" s="1"/>
  <c r="A520" i="15"/>
  <c r="C520" i="15" s="1"/>
  <c r="A524" i="15"/>
  <c r="C524" i="15" s="1"/>
  <c r="A528" i="15"/>
  <c r="C528" i="15" s="1"/>
  <c r="A532" i="15"/>
  <c r="C532" i="15" s="1"/>
  <c r="A536" i="15"/>
  <c r="C536" i="15" s="1"/>
  <c r="A540" i="15"/>
  <c r="C540" i="15" s="1"/>
  <c r="A544" i="15"/>
  <c r="C544" i="15" s="1"/>
  <c r="A548" i="15"/>
  <c r="C548" i="15" s="1"/>
  <c r="A552" i="15"/>
  <c r="C552" i="15" s="1"/>
  <c r="A556" i="15"/>
  <c r="C556" i="15" s="1"/>
  <c r="A560" i="15"/>
  <c r="C560" i="15" s="1"/>
  <c r="A564" i="15"/>
  <c r="C564" i="15" s="1"/>
  <c r="A568" i="15"/>
  <c r="C568" i="15" s="1"/>
  <c r="A572" i="15"/>
  <c r="C572" i="15" s="1"/>
  <c r="A576" i="15"/>
  <c r="C576" i="15" s="1"/>
  <c r="A580" i="15"/>
  <c r="C580" i="15" s="1"/>
  <c r="A584" i="15"/>
  <c r="C584" i="15" s="1"/>
  <c r="A588" i="15"/>
  <c r="C588" i="15" s="1"/>
  <c r="A592" i="15"/>
  <c r="C592" i="15" s="1"/>
  <c r="A596" i="15"/>
  <c r="C596" i="15" s="1"/>
  <c r="A600" i="15"/>
  <c r="C600" i="15" s="1"/>
  <c r="A604" i="15"/>
  <c r="C604" i="15" s="1"/>
  <c r="A608" i="15"/>
  <c r="C608" i="15" s="1"/>
  <c r="A612" i="15"/>
  <c r="C612" i="15" s="1"/>
  <c r="A616" i="15"/>
  <c r="C616" i="15" s="1"/>
  <c r="A620" i="15"/>
  <c r="C620" i="15" s="1"/>
  <c r="A624" i="15"/>
  <c r="C624" i="15" s="1"/>
  <c r="A628" i="15"/>
  <c r="C628" i="15" s="1"/>
  <c r="A632" i="15"/>
  <c r="C632" i="15" s="1"/>
  <c r="A636" i="15"/>
  <c r="C636" i="15" s="1"/>
  <c r="A640" i="15"/>
  <c r="C640" i="15" s="1"/>
  <c r="A644" i="15"/>
  <c r="C644" i="15" s="1"/>
  <c r="A648" i="15"/>
  <c r="C648" i="15" s="1"/>
  <c r="A652" i="15"/>
  <c r="C652" i="15" s="1"/>
  <c r="A656" i="15"/>
  <c r="C656" i="15" s="1"/>
  <c r="A660" i="15"/>
  <c r="C660" i="15" s="1"/>
  <c r="A664" i="15"/>
  <c r="C664" i="15" s="1"/>
  <c r="A668" i="15"/>
  <c r="C668" i="15" s="1"/>
  <c r="A672" i="15"/>
  <c r="C672" i="15" s="1"/>
  <c r="A676" i="15"/>
  <c r="C676" i="15" s="1"/>
  <c r="A680" i="15"/>
  <c r="C680" i="15" s="1"/>
  <c r="A684" i="15"/>
  <c r="C684" i="15" s="1"/>
  <c r="A688" i="15"/>
  <c r="C688" i="15" s="1"/>
  <c r="A692" i="15"/>
  <c r="C692" i="15" s="1"/>
  <c r="A696" i="15"/>
  <c r="C696" i="15" s="1"/>
  <c r="A700" i="15"/>
  <c r="C700" i="15" s="1"/>
  <c r="A704" i="15"/>
  <c r="C704" i="15" s="1"/>
  <c r="A708" i="15"/>
  <c r="C708" i="15" s="1"/>
  <c r="A712" i="15"/>
  <c r="C712" i="15" s="1"/>
  <c r="A716" i="15"/>
  <c r="C716" i="15" s="1"/>
  <c r="A720" i="15"/>
  <c r="C720" i="15" s="1"/>
  <c r="A724" i="15"/>
  <c r="C724" i="15" s="1"/>
  <c r="A728" i="15"/>
  <c r="C728" i="15" s="1"/>
  <c r="A732" i="15"/>
  <c r="C732" i="15" s="1"/>
  <c r="A736" i="15"/>
  <c r="C736" i="15" s="1"/>
  <c r="A740" i="15"/>
  <c r="C740" i="15" s="1"/>
  <c r="A744" i="15"/>
  <c r="C744" i="15" s="1"/>
  <c r="A748" i="15"/>
  <c r="C748" i="15" s="1"/>
  <c r="A752" i="15"/>
  <c r="C752" i="15" s="1"/>
  <c r="A756" i="15"/>
  <c r="C756" i="15" s="1"/>
  <c r="A760" i="15"/>
  <c r="C760" i="15" s="1"/>
  <c r="A764" i="15"/>
  <c r="C764" i="15" s="1"/>
  <c r="C8" i="15" l="1"/>
  <c r="C7" i="15"/>
  <c r="C6" i="15"/>
  <c r="C2" i="15"/>
  <c r="C5" i="15"/>
  <c r="C3" i="15"/>
  <c r="A1" i="4"/>
  <c r="A2" i="4" l="1"/>
  <c r="D4" i="9"/>
  <c r="D5" i="9" l="1"/>
  <c r="D6" i="9" s="1"/>
  <c r="C1" i="4"/>
  <c r="AB2" i="1"/>
  <c r="E4" i="1"/>
  <c r="E41" i="1"/>
  <c r="C2" i="5"/>
  <c r="C33" i="5" s="1"/>
  <c r="B2" i="5"/>
  <c r="B63" i="5" s="1"/>
  <c r="A2" i="5"/>
  <c r="A19" i="5" s="1"/>
  <c r="AY2" i="1"/>
  <c r="C2" i="8"/>
  <c r="B4" i="8"/>
  <c r="H4" i="8" s="1"/>
  <c r="A52" i="5" l="1"/>
  <c r="A51" i="5"/>
  <c r="A49" i="5"/>
  <c r="A63" i="5"/>
  <c r="A65" i="5"/>
  <c r="A119" i="5"/>
  <c r="A37" i="5"/>
  <c r="A73" i="5"/>
  <c r="A35" i="5"/>
  <c r="A36" i="5"/>
  <c r="A155" i="5"/>
  <c r="A6" i="5"/>
  <c r="A147" i="5"/>
  <c r="A139" i="5"/>
  <c r="A103" i="5"/>
  <c r="A59" i="5"/>
  <c r="A7" i="5"/>
  <c r="A195" i="5"/>
  <c r="A57" i="5"/>
  <c r="A47" i="5"/>
  <c r="A191" i="5"/>
  <c r="A55" i="5"/>
  <c r="A13" i="5"/>
  <c r="A179" i="5"/>
  <c r="A97" i="5"/>
  <c r="A175" i="5"/>
  <c r="A43" i="5"/>
  <c r="A102" i="5"/>
  <c r="A85" i="5"/>
  <c r="A171" i="5"/>
  <c r="A15" i="5"/>
  <c r="A45" i="5"/>
  <c r="A62" i="5"/>
  <c r="A81" i="5"/>
  <c r="A159" i="5"/>
  <c r="D168" i="4"/>
  <c r="D68" i="4"/>
  <c r="C206" i="4"/>
  <c r="C208" i="4" s="1"/>
  <c r="D166" i="4"/>
  <c r="D165" i="4"/>
  <c r="D65" i="4"/>
  <c r="D66" i="4"/>
  <c r="C97" i="5"/>
  <c r="C70" i="5"/>
  <c r="C184" i="5"/>
  <c r="C152" i="5"/>
  <c r="C108" i="5"/>
  <c r="C54" i="5"/>
  <c r="C93" i="5"/>
  <c r="C62" i="5"/>
  <c r="C176" i="5"/>
  <c r="C144" i="5"/>
  <c r="C40" i="5"/>
  <c r="C101" i="5"/>
  <c r="C78" i="5"/>
  <c r="C192" i="5"/>
  <c r="C160" i="5"/>
  <c r="C124" i="5"/>
  <c r="C86" i="5"/>
  <c r="C200" i="5"/>
  <c r="C168" i="5"/>
  <c r="C136" i="5"/>
  <c r="K41" i="1"/>
  <c r="A46" i="5"/>
  <c r="A61" i="5"/>
  <c r="A53" i="5"/>
  <c r="A28" i="5"/>
  <c r="A17" i="5"/>
  <c r="A54" i="5"/>
  <c r="A26" i="5"/>
  <c r="A89" i="5"/>
  <c r="A69" i="5"/>
  <c r="A187" i="5"/>
  <c r="A163" i="5"/>
  <c r="A143" i="5"/>
  <c r="A93" i="5"/>
  <c r="A77" i="5"/>
  <c r="A199" i="5"/>
  <c r="A183" i="5"/>
  <c r="A167" i="5"/>
  <c r="A151" i="5"/>
  <c r="A133" i="5"/>
  <c r="D149" i="4"/>
  <c r="D164" i="4"/>
  <c r="D64" i="4"/>
  <c r="B187" i="5"/>
  <c r="B135" i="5"/>
  <c r="B93" i="5"/>
  <c r="B183" i="5"/>
  <c r="B123" i="5"/>
  <c r="B81" i="5"/>
  <c r="B167" i="5"/>
  <c r="B103" i="5"/>
  <c r="B77" i="5"/>
  <c r="B151" i="5"/>
  <c r="B31" i="5"/>
  <c r="B199" i="5"/>
  <c r="B155" i="5"/>
  <c r="B119" i="5"/>
  <c r="B97" i="5"/>
  <c r="B65" i="5"/>
  <c r="B171" i="5"/>
  <c r="B139" i="5"/>
  <c r="B107" i="5"/>
  <c r="B89" i="5"/>
  <c r="B73" i="5"/>
  <c r="B195" i="5"/>
  <c r="B179" i="5"/>
  <c r="B163" i="5"/>
  <c r="B147" i="5"/>
  <c r="B131" i="5"/>
  <c r="B115" i="5"/>
  <c r="B12" i="5"/>
  <c r="B101" i="5"/>
  <c r="B85" i="5"/>
  <c r="B69" i="5"/>
  <c r="B191" i="5"/>
  <c r="B175" i="5"/>
  <c r="B159" i="5"/>
  <c r="B143" i="5"/>
  <c r="B127" i="5"/>
  <c r="B111" i="5"/>
  <c r="B19" i="5"/>
  <c r="G37" i="1"/>
  <c r="G74" i="1" s="1"/>
  <c r="G38" i="1"/>
  <c r="G75" i="1" s="1"/>
  <c r="D4" i="1"/>
  <c r="G36" i="1"/>
  <c r="G73" i="1" s="1"/>
  <c r="C99" i="5"/>
  <c r="C95" i="5"/>
  <c r="C90" i="5"/>
  <c r="C82" i="5"/>
  <c r="C74" i="5"/>
  <c r="C66" i="5"/>
  <c r="C58" i="5"/>
  <c r="C196" i="5"/>
  <c r="C188" i="5"/>
  <c r="C180" i="5"/>
  <c r="C172" i="5"/>
  <c r="C164" i="5"/>
  <c r="C156" i="5"/>
  <c r="C148" i="5"/>
  <c r="C140" i="5"/>
  <c r="C132" i="5"/>
  <c r="C116" i="5"/>
  <c r="C10" i="5"/>
  <c r="C23" i="5"/>
  <c r="C38" i="5"/>
  <c r="A100" i="5"/>
  <c r="A95" i="5"/>
  <c r="A91" i="5"/>
  <c r="A87" i="5"/>
  <c r="A83" i="5"/>
  <c r="A79" i="5"/>
  <c r="A75" i="5"/>
  <c r="A71" i="5"/>
  <c r="A67" i="5"/>
  <c r="A201" i="5"/>
  <c r="A197" i="5"/>
  <c r="A193" i="5"/>
  <c r="A189" i="5"/>
  <c r="A185" i="5"/>
  <c r="A181" i="5"/>
  <c r="A177" i="5"/>
  <c r="A173" i="5"/>
  <c r="A169" i="5"/>
  <c r="A165" i="5"/>
  <c r="A161" i="5"/>
  <c r="A157" i="5"/>
  <c r="A153" i="5"/>
  <c r="A149" i="5"/>
  <c r="A145" i="5"/>
  <c r="A141" i="5"/>
  <c r="A137" i="5"/>
  <c r="A127" i="5"/>
  <c r="A111" i="5"/>
  <c r="B52" i="5"/>
  <c r="B33" i="5"/>
  <c r="B55" i="5"/>
  <c r="B16" i="5"/>
  <c r="B29" i="5"/>
  <c r="B32" i="5"/>
  <c r="B41" i="5"/>
  <c r="B21" i="5"/>
  <c r="B24" i="5"/>
  <c r="B13" i="5"/>
  <c r="B4" i="5"/>
  <c r="B104" i="5"/>
  <c r="B106" i="5"/>
  <c r="B108" i="5"/>
  <c r="B110" i="5"/>
  <c r="B112" i="5"/>
  <c r="B114" i="5"/>
  <c r="B116" i="5"/>
  <c r="B118" i="5"/>
  <c r="B120" i="5"/>
  <c r="B122" i="5"/>
  <c r="B124" i="5"/>
  <c r="B126" i="5"/>
  <c r="B128" i="5"/>
  <c r="B130" i="5"/>
  <c r="B132" i="5"/>
  <c r="B134" i="5"/>
  <c r="B136" i="5"/>
  <c r="B138" i="5"/>
  <c r="B140" i="5"/>
  <c r="B142" i="5"/>
  <c r="B144" i="5"/>
  <c r="B146" i="5"/>
  <c r="B148" i="5"/>
  <c r="B150" i="5"/>
  <c r="B152" i="5"/>
  <c r="B154" i="5"/>
  <c r="B156" i="5"/>
  <c r="B158" i="5"/>
  <c r="B160" i="5"/>
  <c r="B162" i="5"/>
  <c r="B164" i="5"/>
  <c r="B166" i="5"/>
  <c r="B168" i="5"/>
  <c r="B170" i="5"/>
  <c r="B172" i="5"/>
  <c r="B174" i="5"/>
  <c r="B176" i="5"/>
  <c r="B178" i="5"/>
  <c r="B180" i="5"/>
  <c r="B182" i="5"/>
  <c r="B184" i="5"/>
  <c r="B186" i="5"/>
  <c r="B188" i="5"/>
  <c r="B190" i="5"/>
  <c r="B192" i="5"/>
  <c r="B194" i="5"/>
  <c r="B196" i="5"/>
  <c r="B198" i="5"/>
  <c r="B200" i="5"/>
  <c r="B202" i="5"/>
  <c r="B66" i="5"/>
  <c r="B68" i="5"/>
  <c r="B70" i="5"/>
  <c r="B72" i="5"/>
  <c r="B74" i="5"/>
  <c r="B76" i="5"/>
  <c r="B78" i="5"/>
  <c r="B80" i="5"/>
  <c r="B82" i="5"/>
  <c r="B84" i="5"/>
  <c r="B86" i="5"/>
  <c r="B88" i="5"/>
  <c r="B90" i="5"/>
  <c r="B92" i="5"/>
  <c r="B94" i="5"/>
  <c r="B96" i="5"/>
  <c r="B98" i="5"/>
  <c r="B100" i="5"/>
  <c r="B99" i="5"/>
  <c r="B95" i="5"/>
  <c r="B91" i="5"/>
  <c r="B87" i="5"/>
  <c r="B83" i="5"/>
  <c r="B79" i="5"/>
  <c r="B75" i="5"/>
  <c r="B71" i="5"/>
  <c r="B67" i="5"/>
  <c r="B201" i="5"/>
  <c r="B197" i="5"/>
  <c r="B193" i="5"/>
  <c r="B189" i="5"/>
  <c r="B185" i="5"/>
  <c r="B181" i="5"/>
  <c r="B177" i="5"/>
  <c r="B173" i="5"/>
  <c r="B169" i="5"/>
  <c r="B165" i="5"/>
  <c r="B161" i="5"/>
  <c r="B157" i="5"/>
  <c r="B153" i="5"/>
  <c r="B149" i="5"/>
  <c r="B145" i="5"/>
  <c r="B141" i="5"/>
  <c r="B137" i="5"/>
  <c r="B133" i="5"/>
  <c r="B129" i="5"/>
  <c r="B125" i="5"/>
  <c r="B121" i="5"/>
  <c r="B117" i="5"/>
  <c r="B113" i="5"/>
  <c r="B109" i="5"/>
  <c r="B105" i="5"/>
  <c r="B3" i="5"/>
  <c r="B22" i="5"/>
  <c r="B40" i="5"/>
  <c r="A99" i="5"/>
  <c r="A31" i="5"/>
  <c r="A9" i="5"/>
  <c r="A107" i="5"/>
  <c r="A115" i="5"/>
  <c r="A123" i="5"/>
  <c r="A131" i="5"/>
  <c r="A135" i="5"/>
  <c r="B38" i="5"/>
  <c r="C128" i="5"/>
  <c r="C120" i="5"/>
  <c r="C112" i="5"/>
  <c r="C104" i="5"/>
  <c r="C21" i="5"/>
  <c r="C56" i="5"/>
  <c r="C46" i="5"/>
  <c r="A129" i="5"/>
  <c r="A125" i="5"/>
  <c r="A121" i="5"/>
  <c r="A117" i="5"/>
  <c r="A113" i="5"/>
  <c r="A109" i="5"/>
  <c r="A105" i="5"/>
  <c r="A3" i="5"/>
  <c r="A22" i="5"/>
  <c r="A40" i="5"/>
  <c r="C52" i="5"/>
  <c r="C20" i="5"/>
  <c r="C7" i="5"/>
  <c r="C34" i="5"/>
  <c r="C102" i="5"/>
  <c r="C42" i="5"/>
  <c r="C50" i="5"/>
  <c r="C15" i="5"/>
  <c r="C55" i="5"/>
  <c r="C25" i="5"/>
  <c r="C16" i="5"/>
  <c r="C29" i="5"/>
  <c r="C32" i="5"/>
  <c r="C41" i="5"/>
  <c r="C19" i="5"/>
  <c r="C22" i="5"/>
  <c r="C9" i="5"/>
  <c r="C3" i="5"/>
  <c r="C103" i="5"/>
  <c r="C105" i="5"/>
  <c r="C107" i="5"/>
  <c r="C109" i="5"/>
  <c r="C111" i="5"/>
  <c r="C113" i="5"/>
  <c r="C115" i="5"/>
  <c r="C117" i="5"/>
  <c r="C119" i="5"/>
  <c r="C121" i="5"/>
  <c r="C123" i="5"/>
  <c r="C125" i="5"/>
  <c r="C127" i="5"/>
  <c r="C129" i="5"/>
  <c r="C131" i="5"/>
  <c r="C133" i="5"/>
  <c r="C135" i="5"/>
  <c r="C137" i="5"/>
  <c r="C139" i="5"/>
  <c r="C141" i="5"/>
  <c r="C143" i="5"/>
  <c r="C145" i="5"/>
  <c r="C147" i="5"/>
  <c r="C149" i="5"/>
  <c r="C151" i="5"/>
  <c r="C153" i="5"/>
  <c r="C155" i="5"/>
  <c r="C157" i="5"/>
  <c r="C159" i="5"/>
  <c r="C161" i="5"/>
  <c r="C163" i="5"/>
  <c r="C165" i="5"/>
  <c r="C167" i="5"/>
  <c r="C169" i="5"/>
  <c r="C171" i="5"/>
  <c r="C173" i="5"/>
  <c r="C175" i="5"/>
  <c r="C177" i="5"/>
  <c r="C179" i="5"/>
  <c r="C181" i="5"/>
  <c r="C183" i="5"/>
  <c r="C185" i="5"/>
  <c r="C187" i="5"/>
  <c r="C189" i="5"/>
  <c r="C191" i="5"/>
  <c r="C193" i="5"/>
  <c r="C195" i="5"/>
  <c r="C197" i="5"/>
  <c r="C199" i="5"/>
  <c r="C201" i="5"/>
  <c r="C57" i="5"/>
  <c r="C59" i="5"/>
  <c r="C61" i="5"/>
  <c r="C63" i="5"/>
  <c r="C65" i="5"/>
  <c r="C67" i="5"/>
  <c r="C69" i="5"/>
  <c r="C71" i="5"/>
  <c r="C73" i="5"/>
  <c r="C75" i="5"/>
  <c r="C77" i="5"/>
  <c r="C79" i="5"/>
  <c r="C81" i="5"/>
  <c r="C83" i="5"/>
  <c r="C85" i="5"/>
  <c r="C87" i="5"/>
  <c r="C89" i="5"/>
  <c r="C91" i="5"/>
  <c r="C100" i="5"/>
  <c r="C98" i="5"/>
  <c r="C96" i="5"/>
  <c r="C94" i="5"/>
  <c r="C92" i="5"/>
  <c r="C88" i="5"/>
  <c r="C84" i="5"/>
  <c r="C80" i="5"/>
  <c r="C76" i="5"/>
  <c r="C72" i="5"/>
  <c r="C68" i="5"/>
  <c r="C64" i="5"/>
  <c r="C60" i="5"/>
  <c r="C202" i="5"/>
  <c r="C198" i="5"/>
  <c r="C194" i="5"/>
  <c r="C190" i="5"/>
  <c r="C186" i="5"/>
  <c r="C182" i="5"/>
  <c r="C178" i="5"/>
  <c r="C174" i="5"/>
  <c r="C170" i="5"/>
  <c r="C166" i="5"/>
  <c r="C162" i="5"/>
  <c r="C158" i="5"/>
  <c r="C154" i="5"/>
  <c r="C150" i="5"/>
  <c r="C146" i="5"/>
  <c r="C142" i="5"/>
  <c r="C138" i="5"/>
  <c r="C134" i="5"/>
  <c r="C130" i="5"/>
  <c r="C126" i="5"/>
  <c r="C122" i="5"/>
  <c r="C118" i="5"/>
  <c r="C114" i="5"/>
  <c r="C110" i="5"/>
  <c r="C106" i="5"/>
  <c r="C4" i="5"/>
  <c r="C24" i="5"/>
  <c r="C51" i="5"/>
  <c r="C31" i="5"/>
  <c r="C26" i="5"/>
  <c r="C12" i="5"/>
  <c r="C44" i="5"/>
  <c r="C30" i="5"/>
  <c r="C5" i="5"/>
  <c r="B25" i="5"/>
  <c r="B51" i="5"/>
  <c r="B59" i="5"/>
  <c r="B43" i="5"/>
  <c r="B30" i="5"/>
  <c r="B5" i="5"/>
  <c r="C53" i="5"/>
  <c r="C13" i="5"/>
  <c r="C11" i="5"/>
  <c r="C47" i="5"/>
  <c r="C49" i="5"/>
  <c r="C48" i="5"/>
  <c r="C43" i="5"/>
  <c r="C45" i="5"/>
  <c r="C37" i="5"/>
  <c r="C28" i="5"/>
  <c r="C35" i="5"/>
  <c r="C36" i="5"/>
  <c r="C39" i="5"/>
  <c r="C6" i="5"/>
  <c r="C18" i="5"/>
  <c r="C27" i="5"/>
  <c r="B20" i="5"/>
  <c r="D7" i="9"/>
  <c r="A27" i="5"/>
  <c r="A29" i="5"/>
  <c r="A32" i="5"/>
  <c r="A41" i="5"/>
  <c r="A21" i="5"/>
  <c r="A24" i="5"/>
  <c r="A10" i="5"/>
  <c r="A4" i="5"/>
  <c r="A104" i="5"/>
  <c r="A106" i="5"/>
  <c r="A108" i="5"/>
  <c r="A110" i="5"/>
  <c r="A112" i="5"/>
  <c r="A114" i="5"/>
  <c r="A116" i="5"/>
  <c r="A118" i="5"/>
  <c r="A120" i="5"/>
  <c r="A122" i="5"/>
  <c r="A124" i="5"/>
  <c r="A126" i="5"/>
  <c r="A128" i="5"/>
  <c r="A130" i="5"/>
  <c r="A132" i="5"/>
  <c r="A134" i="5"/>
  <c r="A136" i="5"/>
  <c r="A138" i="5"/>
  <c r="A140" i="5"/>
  <c r="A142" i="5"/>
  <c r="A144" i="5"/>
  <c r="A146" i="5"/>
  <c r="A148" i="5"/>
  <c r="A150" i="5"/>
  <c r="A152" i="5"/>
  <c r="A154" i="5"/>
  <c r="A156" i="5"/>
  <c r="A158" i="5"/>
  <c r="A160" i="5"/>
  <c r="A162" i="5"/>
  <c r="A164" i="5"/>
  <c r="A166" i="5"/>
  <c r="A168" i="5"/>
  <c r="A170" i="5"/>
  <c r="A172" i="5"/>
  <c r="A174" i="5"/>
  <c r="A176" i="5"/>
  <c r="A178" i="5"/>
  <c r="A180" i="5"/>
  <c r="A182" i="5"/>
  <c r="A184" i="5"/>
  <c r="A186" i="5"/>
  <c r="A188" i="5"/>
  <c r="A190" i="5"/>
  <c r="A192" i="5"/>
  <c r="A194" i="5"/>
  <c r="A196" i="5"/>
  <c r="A198" i="5"/>
  <c r="A200" i="5"/>
  <c r="A202" i="5"/>
  <c r="A66" i="5"/>
  <c r="A68" i="5"/>
  <c r="A70" i="5"/>
  <c r="A72" i="5"/>
  <c r="A74" i="5"/>
  <c r="A76" i="5"/>
  <c r="A78" i="5"/>
  <c r="A80" i="5"/>
  <c r="A82" i="5"/>
  <c r="A84" i="5"/>
  <c r="A86" i="5"/>
  <c r="A88" i="5"/>
  <c r="A90" i="5"/>
  <c r="A92" i="5"/>
  <c r="A94" i="5"/>
  <c r="A96" i="5"/>
  <c r="A98" i="5"/>
  <c r="A101" i="5"/>
  <c r="A23" i="5"/>
  <c r="A11" i="5"/>
  <c r="A50" i="5"/>
  <c r="A58" i="5"/>
  <c r="A42" i="5"/>
  <c r="A34" i="5"/>
  <c r="A18" i="5"/>
  <c r="A14" i="5"/>
  <c r="A8" i="5"/>
  <c r="A39" i="5"/>
  <c r="H6" i="8"/>
  <c r="B9" i="8" s="1"/>
  <c r="C8" i="5"/>
  <c r="C17" i="5"/>
  <c r="C14" i="5"/>
  <c r="D41" i="4"/>
  <c r="D125" i="4"/>
  <c r="A25" i="5"/>
  <c r="A56" i="5"/>
  <c r="A16" i="5"/>
  <c r="A33" i="5"/>
  <c r="A12" i="5"/>
  <c r="A64" i="5"/>
  <c r="A38" i="5"/>
  <c r="A20" i="5"/>
  <c r="B26" i="5"/>
  <c r="B23" i="5"/>
  <c r="B9" i="5"/>
  <c r="B46" i="5"/>
  <c r="B49" i="5"/>
  <c r="B61" i="5"/>
  <c r="B57" i="5"/>
  <c r="B53" i="5"/>
  <c r="B45" i="5"/>
  <c r="B102" i="5"/>
  <c r="B34" i="5"/>
  <c r="B7" i="5"/>
  <c r="B18" i="5"/>
  <c r="B27" i="5"/>
  <c r="D20" i="4"/>
  <c r="D61" i="4"/>
  <c r="B4" i="11"/>
  <c r="C4" i="11" s="1"/>
  <c r="B6" i="12"/>
  <c r="B4" i="12" s="1"/>
  <c r="E5" i="1"/>
  <c r="I3" i="5"/>
  <c r="I4" i="5" s="1"/>
  <c r="J3" i="5" s="1"/>
  <c r="J4" i="5" s="1"/>
  <c r="J5" i="5" s="1"/>
  <c r="J6" i="5" s="1"/>
  <c r="J7" i="5" s="1"/>
  <c r="J8" i="5" s="1"/>
  <c r="J9" i="5" s="1"/>
  <c r="J10" i="5" s="1"/>
  <c r="J11" i="5" s="1"/>
  <c r="J12" i="5" s="1"/>
  <c r="J13" i="5" s="1"/>
  <c r="J14" i="5" s="1"/>
  <c r="J15" i="5" s="1"/>
  <c r="J16" i="5" s="1"/>
  <c r="J17" i="5" s="1"/>
  <c r="J18" i="5" s="1"/>
  <c r="J19" i="5" s="1"/>
  <c r="J20" i="5" s="1"/>
  <c r="J21" i="5" s="1"/>
  <c r="J22" i="5" s="1"/>
  <c r="J23" i="5" s="1"/>
  <c r="J24" i="5" s="1"/>
  <c r="J25" i="5" s="1"/>
  <c r="J26" i="5" s="1"/>
  <c r="J27" i="5" s="1"/>
  <c r="J28" i="5" s="1"/>
  <c r="J29" i="5" s="1"/>
  <c r="J30" i="5" s="1"/>
  <c r="J31" i="5" s="1"/>
  <c r="J32" i="5" s="1"/>
  <c r="J33" i="5" s="1"/>
  <c r="J34" i="5" s="1"/>
  <c r="J35" i="5" s="1"/>
  <c r="J36" i="5" s="1"/>
  <c r="J37" i="5" s="1"/>
  <c r="J38" i="5" s="1"/>
  <c r="J39" i="5" s="1"/>
  <c r="J40" i="5" s="1"/>
  <c r="J41" i="5" s="1"/>
  <c r="J42" i="5" s="1"/>
  <c r="J43" i="5" s="1"/>
  <c r="J44" i="5" s="1"/>
  <c r="J45" i="5" s="1"/>
  <c r="J46" i="5" s="1"/>
  <c r="J47" i="5" s="1"/>
  <c r="J48" i="5" s="1"/>
  <c r="J49" i="5" s="1"/>
  <c r="J50" i="5" s="1"/>
  <c r="J51" i="5" s="1"/>
  <c r="J52" i="5" s="1"/>
  <c r="J53" i="5" s="1"/>
  <c r="J54" i="5" s="1"/>
  <c r="J55" i="5" s="1"/>
  <c r="J56" i="5" s="1"/>
  <c r="M4" i="1"/>
  <c r="K4" i="1"/>
  <c r="J3" i="1"/>
  <c r="D163" i="4"/>
  <c r="D161" i="4"/>
  <c r="D159" i="4"/>
  <c r="D156" i="4"/>
  <c r="D154" i="4"/>
  <c r="D152" i="4"/>
  <c r="D150" i="4"/>
  <c r="D147" i="4"/>
  <c r="D143" i="4"/>
  <c r="D141" i="4"/>
  <c r="D136" i="4"/>
  <c r="D133" i="4"/>
  <c r="D131" i="4"/>
  <c r="D128" i="4"/>
  <c r="D126" i="4"/>
  <c r="D124" i="4"/>
  <c r="D122" i="4"/>
  <c r="D120" i="4"/>
  <c r="D118" i="4"/>
  <c r="D116" i="4"/>
  <c r="D109" i="4"/>
  <c r="D104" i="4"/>
  <c r="D62" i="4"/>
  <c r="D60" i="4"/>
  <c r="D58" i="4"/>
  <c r="D55" i="4"/>
  <c r="D53" i="4"/>
  <c r="D51" i="4"/>
  <c r="D49" i="4"/>
  <c r="D45" i="4"/>
  <c r="D42" i="4"/>
  <c r="D37" i="4"/>
  <c r="D34" i="4"/>
  <c r="D32" i="4"/>
  <c r="D29" i="4"/>
  <c r="D27" i="4"/>
  <c r="D25" i="4"/>
  <c r="D21" i="4"/>
  <c r="D19" i="4"/>
  <c r="D17" i="4"/>
  <c r="D15" i="4"/>
  <c r="D7" i="4"/>
  <c r="D160" i="4"/>
  <c r="D155" i="4"/>
  <c r="D151" i="4"/>
  <c r="D145" i="4"/>
  <c r="D137" i="4"/>
  <c r="D132" i="4"/>
  <c r="D127" i="4"/>
  <c r="D119" i="4"/>
  <c r="D115" i="4"/>
  <c r="D63" i="4"/>
  <c r="D59" i="4"/>
  <c r="D54" i="4"/>
  <c r="D50" i="4"/>
  <c r="D43" i="4"/>
  <c r="D36" i="4"/>
  <c r="D31" i="4"/>
  <c r="D26" i="4"/>
  <c r="D22" i="4"/>
  <c r="D18" i="4"/>
  <c r="D9" i="4"/>
  <c r="D162" i="4"/>
  <c r="D153" i="4"/>
  <c r="D142" i="4"/>
  <c r="D129" i="4"/>
  <c r="D121" i="4"/>
  <c r="D107" i="4"/>
  <c r="D56" i="4"/>
  <c r="D47" i="4"/>
  <c r="D33" i="4"/>
  <c r="D24" i="4"/>
  <c r="D16" i="4"/>
  <c r="D4" i="4"/>
  <c r="D28" i="4"/>
  <c r="D52" i="4"/>
  <c r="D117" i="4"/>
  <c r="D134" i="4"/>
  <c r="D158" i="4"/>
  <c r="M41" i="1"/>
  <c r="E42" i="1"/>
  <c r="D41" i="1"/>
  <c r="J40" i="1"/>
  <c r="A48" i="5"/>
  <c r="A60" i="5"/>
  <c r="A44" i="5"/>
  <c r="A30" i="5"/>
  <c r="A5" i="5"/>
  <c r="B10" i="5"/>
  <c r="B11" i="5"/>
  <c r="B15" i="5"/>
  <c r="B47" i="5"/>
  <c r="B48" i="5"/>
  <c r="B50" i="5"/>
  <c r="B64" i="5"/>
  <c r="B62" i="5"/>
  <c r="B60" i="5"/>
  <c r="B58" i="5"/>
  <c r="B56" i="5"/>
  <c r="B54" i="5"/>
  <c r="B44" i="5"/>
  <c r="B42" i="5"/>
  <c r="B37" i="5"/>
  <c r="B28" i="5"/>
  <c r="B35" i="5"/>
  <c r="B36" i="5"/>
  <c r="B39" i="5"/>
  <c r="B6" i="5"/>
  <c r="B8" i="5"/>
  <c r="B17" i="5"/>
  <c r="B14" i="5"/>
  <c r="C216" i="4" l="1"/>
  <c r="D206" i="4"/>
  <c r="D207" i="4" s="1"/>
  <c r="C207" i="4"/>
  <c r="C214" i="4" s="1"/>
  <c r="D46" i="4"/>
  <c r="C210" i="4"/>
  <c r="C209" i="4"/>
  <c r="D44" i="4"/>
  <c r="F41" i="1"/>
  <c r="F42" i="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I38" i="5" s="1"/>
  <c r="I39" i="5" s="1"/>
  <c r="I40" i="5" s="1"/>
  <c r="I41" i="5" s="1"/>
  <c r="I42" i="5" s="1"/>
  <c r="I43" i="5" s="1"/>
  <c r="I44" i="5" s="1"/>
  <c r="I45" i="5" s="1"/>
  <c r="I46" i="5" s="1"/>
  <c r="I47" i="5" s="1"/>
  <c r="I48" i="5" s="1"/>
  <c r="I49" i="5" s="1"/>
  <c r="I50" i="5" s="1"/>
  <c r="I51" i="5" s="1"/>
  <c r="I52" i="5" s="1"/>
  <c r="I53" i="5" s="1"/>
  <c r="I54" i="5" s="1"/>
  <c r="I55" i="5" s="1"/>
  <c r="I56" i="5" s="1"/>
  <c r="G6" i="9"/>
  <c r="F4" i="1"/>
  <c r="G4" i="9"/>
  <c r="C9" i="8"/>
  <c r="D9" i="8" s="1"/>
  <c r="H41" i="1"/>
  <c r="H4" i="1"/>
  <c r="G5" i="9"/>
  <c r="E4" i="9"/>
  <c r="F5" i="9"/>
  <c r="F4" i="9"/>
  <c r="E6" i="9"/>
  <c r="E5" i="9"/>
  <c r="AJ4" i="11"/>
  <c r="F6" i="9"/>
  <c r="F7" i="9"/>
  <c r="D8" i="9"/>
  <c r="G7" i="9"/>
  <c r="E7" i="9"/>
  <c r="G6" i="8"/>
  <c r="D146" i="4"/>
  <c r="D57" i="4"/>
  <c r="D144" i="4"/>
  <c r="D148" i="4"/>
  <c r="E6" i="1"/>
  <c r="G6" i="1" s="1"/>
  <c r="K5" i="1"/>
  <c r="D5" i="1"/>
  <c r="F5" i="1"/>
  <c r="H5" i="1"/>
  <c r="B3" i="11"/>
  <c r="A3" i="11"/>
  <c r="N4" i="1"/>
  <c r="E43" i="1"/>
  <c r="G43" i="1" s="1"/>
  <c r="H42" i="1"/>
  <c r="K42" i="1"/>
  <c r="D42" i="1"/>
  <c r="P41" i="1"/>
  <c r="U41" i="1"/>
  <c r="M42" i="1"/>
  <c r="N42" i="1" s="1"/>
  <c r="L41" i="1"/>
  <c r="R40" i="1"/>
  <c r="S41" i="1"/>
  <c r="D48" i="4"/>
  <c r="D23" i="4"/>
  <c r="D157" i="4"/>
  <c r="D123" i="4"/>
  <c r="M5" i="1"/>
  <c r="O5" i="1" s="1"/>
  <c r="S4" i="1"/>
  <c r="L4" i="1"/>
  <c r="R3" i="1"/>
  <c r="P4" i="1"/>
  <c r="U4" i="1"/>
  <c r="B5" i="12"/>
  <c r="C6" i="12"/>
  <c r="C4" i="12" s="1"/>
  <c r="O4" i="1"/>
  <c r="D4" i="11"/>
  <c r="C3" i="11"/>
  <c r="G4" i="1"/>
  <c r="G41" i="1"/>
  <c r="G42" i="1"/>
  <c r="O41" i="1"/>
  <c r="G5" i="1"/>
  <c r="N41" i="1"/>
  <c r="D208" i="4" l="1"/>
  <c r="D209" i="4" s="1"/>
  <c r="D216" i="4"/>
  <c r="V41" i="1"/>
  <c r="W4" i="1"/>
  <c r="C211" i="4"/>
  <c r="C213" i="4" s="1"/>
  <c r="D214" i="4"/>
  <c r="O42" i="1"/>
  <c r="W41" i="1"/>
  <c r="BR4" i="11"/>
  <c r="AK4" i="11"/>
  <c r="AI3" i="11"/>
  <c r="AJ3" i="11"/>
  <c r="D9" i="9"/>
  <c r="G8" i="9"/>
  <c r="E8" i="9"/>
  <c r="F8" i="9"/>
  <c r="F6" i="8"/>
  <c r="E9" i="8"/>
  <c r="S5" i="1"/>
  <c r="P5" i="1"/>
  <c r="N5" i="1"/>
  <c r="L5" i="1"/>
  <c r="M6" i="1"/>
  <c r="S42" i="1"/>
  <c r="L42" i="1"/>
  <c r="P42" i="1"/>
  <c r="M43" i="1"/>
  <c r="D43" i="1"/>
  <c r="K43" i="1"/>
  <c r="E44" i="1"/>
  <c r="H43" i="1"/>
  <c r="F43" i="1"/>
  <c r="E7" i="1"/>
  <c r="K6" i="1"/>
  <c r="D6" i="1"/>
  <c r="H6" i="1"/>
  <c r="F6" i="1"/>
  <c r="C5" i="12"/>
  <c r="D6" i="12"/>
  <c r="D4" i="12" s="1"/>
  <c r="AC4" i="1"/>
  <c r="X4" i="1"/>
  <c r="T4" i="1"/>
  <c r="U5" i="1"/>
  <c r="Z3" i="1"/>
  <c r="AA4" i="1"/>
  <c r="V4" i="1"/>
  <c r="AC41" i="1"/>
  <c r="U42" i="1"/>
  <c r="Z40" i="1"/>
  <c r="X41" i="1"/>
  <c r="AA41" i="1"/>
  <c r="T41" i="1"/>
  <c r="D3" i="11"/>
  <c r="E4" i="11"/>
  <c r="D210" i="4" l="1"/>
  <c r="D211" i="4" s="1"/>
  <c r="D213" i="4" s="1"/>
  <c r="C212" i="4"/>
  <c r="C215" i="4" s="1"/>
  <c r="C217" i="4" s="1"/>
  <c r="C218" i="4" s="1"/>
  <c r="C219" i="4" s="1"/>
  <c r="C220" i="4" s="1"/>
  <c r="D10" i="4" s="1"/>
  <c r="BS4" i="11"/>
  <c r="CZ4" i="11"/>
  <c r="BQ3" i="11"/>
  <c r="BR3" i="11"/>
  <c r="AL4" i="11"/>
  <c r="AK3" i="11"/>
  <c r="F9" i="9"/>
  <c r="D10" i="9"/>
  <c r="G9" i="9"/>
  <c r="E9" i="9"/>
  <c r="E6" i="8"/>
  <c r="F9" i="8"/>
  <c r="AF41" i="1"/>
  <c r="AI41" i="1"/>
  <c r="AB41" i="1"/>
  <c r="AK41" i="1"/>
  <c r="AC42" i="1"/>
  <c r="AH40" i="1"/>
  <c r="AD41" i="1"/>
  <c r="AE41" i="1"/>
  <c r="U6" i="1"/>
  <c r="V5" i="1"/>
  <c r="T5" i="1"/>
  <c r="X5" i="1"/>
  <c r="AA5" i="1"/>
  <c r="W5" i="1"/>
  <c r="D5" i="12"/>
  <c r="E6" i="12"/>
  <c r="E4" i="12" s="1"/>
  <c r="E45" i="1"/>
  <c r="K44" i="1"/>
  <c r="H44" i="1"/>
  <c r="F44" i="1"/>
  <c r="D44" i="1"/>
  <c r="G44" i="1"/>
  <c r="U43" i="1"/>
  <c r="AA42" i="1"/>
  <c r="T42" i="1"/>
  <c r="X42" i="1"/>
  <c r="V42" i="1"/>
  <c r="W42" i="1"/>
  <c r="AC5" i="1"/>
  <c r="AD4" i="1"/>
  <c r="AH3" i="1"/>
  <c r="AK4" i="1"/>
  <c r="AI4" i="1"/>
  <c r="AF4" i="1"/>
  <c r="AB4" i="1"/>
  <c r="AE4" i="1"/>
  <c r="E8" i="1"/>
  <c r="F7" i="1"/>
  <c r="D7" i="1"/>
  <c r="K7" i="1"/>
  <c r="H7" i="1"/>
  <c r="G7" i="1"/>
  <c r="M44" i="1"/>
  <c r="S43" i="1"/>
  <c r="P43" i="1"/>
  <c r="L43" i="1"/>
  <c r="N43" i="1"/>
  <c r="O43" i="1"/>
  <c r="P6" i="1"/>
  <c r="S6" i="1"/>
  <c r="N6" i="1"/>
  <c r="M7" i="1"/>
  <c r="L6" i="1"/>
  <c r="O6" i="1"/>
  <c r="F4" i="11"/>
  <c r="E3" i="11"/>
  <c r="D212" i="4" l="1"/>
  <c r="D215" i="4" s="1"/>
  <c r="D35" i="4"/>
  <c r="D13" i="4"/>
  <c r="D5" i="4"/>
  <c r="D8" i="4"/>
  <c r="D39" i="4"/>
  <c r="D6" i="4"/>
  <c r="D40" i="4"/>
  <c r="D11" i="4"/>
  <c r="DA4" i="11"/>
  <c r="EH4" i="11"/>
  <c r="CY3" i="11"/>
  <c r="CZ3" i="11"/>
  <c r="BT4" i="11"/>
  <c r="BS3" i="11"/>
  <c r="AM4" i="11"/>
  <c r="AL3" i="11"/>
  <c r="D11" i="9"/>
  <c r="G10" i="9"/>
  <c r="E10" i="9"/>
  <c r="F10" i="9"/>
  <c r="D6" i="8"/>
  <c r="G9" i="8"/>
  <c r="M45" i="1"/>
  <c r="S44" i="1"/>
  <c r="P44" i="1"/>
  <c r="L44" i="1"/>
  <c r="N44" i="1"/>
  <c r="O44" i="1"/>
  <c r="H8" i="1"/>
  <c r="K8" i="1"/>
  <c r="F8" i="1"/>
  <c r="D8" i="1"/>
  <c r="E9" i="1"/>
  <c r="G8" i="1"/>
  <c r="AI5" i="1"/>
  <c r="AF5" i="1"/>
  <c r="AB5" i="1"/>
  <c r="AC6" i="1"/>
  <c r="AD5" i="1"/>
  <c r="AE5" i="1"/>
  <c r="X43" i="1"/>
  <c r="T43" i="1"/>
  <c r="U44" i="1"/>
  <c r="AA43" i="1"/>
  <c r="V43" i="1"/>
  <c r="W43" i="1"/>
  <c r="D45" i="1"/>
  <c r="K45" i="1"/>
  <c r="H45" i="1"/>
  <c r="F45" i="1"/>
  <c r="E46" i="1"/>
  <c r="G45" i="1"/>
  <c r="AS41" i="1"/>
  <c r="AN41" i="1"/>
  <c r="AQ41" i="1"/>
  <c r="AJ41" i="1"/>
  <c r="AP40" i="1"/>
  <c r="AK42" i="1"/>
  <c r="AM41" i="1"/>
  <c r="AL41" i="1"/>
  <c r="S7" i="1"/>
  <c r="P7" i="1"/>
  <c r="L7" i="1"/>
  <c r="M8" i="1"/>
  <c r="N7" i="1"/>
  <c r="O7" i="1"/>
  <c r="AS4" i="1"/>
  <c r="AN4" i="1"/>
  <c r="AJ4" i="1"/>
  <c r="AQ4" i="1"/>
  <c r="AL4" i="1"/>
  <c r="AK5" i="1"/>
  <c r="AP3" i="1"/>
  <c r="AM4" i="1"/>
  <c r="E5" i="12"/>
  <c r="F6" i="12"/>
  <c r="F4" i="12" s="1"/>
  <c r="AA6" i="1"/>
  <c r="X6" i="1"/>
  <c r="T6" i="1"/>
  <c r="V6" i="1"/>
  <c r="U7" i="1"/>
  <c r="W6" i="1"/>
  <c r="AF42" i="1"/>
  <c r="AI42" i="1"/>
  <c r="AB42" i="1"/>
  <c r="AC43" i="1"/>
  <c r="AE42" i="1"/>
  <c r="AD42" i="1"/>
  <c r="F3" i="11"/>
  <c r="G4" i="11"/>
  <c r="D217" i="4" l="1"/>
  <c r="D218" i="4" s="1"/>
  <c r="D219" i="4" s="1"/>
  <c r="D220" i="4" s="1"/>
  <c r="D110" i="4" s="1"/>
  <c r="D38" i="4"/>
  <c r="D30" i="4"/>
  <c r="D12" i="4"/>
  <c r="D14" i="4"/>
  <c r="BT3" i="11"/>
  <c r="BU4" i="11"/>
  <c r="EI4" i="11"/>
  <c r="FP4" i="11"/>
  <c r="EG3" i="11"/>
  <c r="EH3" i="11"/>
  <c r="DB4" i="11"/>
  <c r="DA3" i="11"/>
  <c r="AN4" i="11"/>
  <c r="AM3" i="11"/>
  <c r="F11" i="9"/>
  <c r="D12" i="9"/>
  <c r="G11" i="9"/>
  <c r="E11" i="9"/>
  <c r="C6" i="8"/>
  <c r="H9" i="8"/>
  <c r="B11" i="8" s="1" a="1"/>
  <c r="AN5" i="1"/>
  <c r="AQ5" i="1"/>
  <c r="AK6" i="1"/>
  <c r="AJ5" i="1"/>
  <c r="AL5" i="1"/>
  <c r="AM5" i="1"/>
  <c r="AK43" i="1"/>
  <c r="AQ42" i="1"/>
  <c r="AJ42" i="1"/>
  <c r="AN42" i="1"/>
  <c r="AM42" i="1"/>
  <c r="AL42" i="1"/>
  <c r="U45" i="1"/>
  <c r="AA44" i="1"/>
  <c r="X44" i="1"/>
  <c r="T44" i="1"/>
  <c r="W44" i="1"/>
  <c r="V44" i="1"/>
  <c r="AC7" i="1"/>
  <c r="AD6" i="1"/>
  <c r="AB6" i="1"/>
  <c r="AF6" i="1"/>
  <c r="AI6" i="1"/>
  <c r="AE6" i="1"/>
  <c r="G6" i="12"/>
  <c r="G4" i="12" s="1"/>
  <c r="F5" i="12"/>
  <c r="AC44" i="1"/>
  <c r="AI43" i="1"/>
  <c r="AB43" i="1"/>
  <c r="AF43" i="1"/>
  <c r="AD43" i="1"/>
  <c r="AE43" i="1"/>
  <c r="X7" i="1"/>
  <c r="AA7" i="1"/>
  <c r="U8" i="1"/>
  <c r="T7" i="1"/>
  <c r="V7" i="1"/>
  <c r="W7" i="1"/>
  <c r="AV4" i="1"/>
  <c r="AY4" i="1"/>
  <c r="AR4" i="1"/>
  <c r="AT4" i="1"/>
  <c r="AS5" i="1"/>
  <c r="AX3" i="1"/>
  <c r="AU4" i="1"/>
  <c r="P8" i="1"/>
  <c r="S8" i="1"/>
  <c r="M9" i="1"/>
  <c r="L8" i="1"/>
  <c r="N8" i="1"/>
  <c r="O8" i="1"/>
  <c r="AS42" i="1"/>
  <c r="AV41" i="1"/>
  <c r="AR41" i="1"/>
  <c r="AX40" i="1"/>
  <c r="AY41" i="1"/>
  <c r="AT41" i="1"/>
  <c r="AU41" i="1"/>
  <c r="E47" i="1"/>
  <c r="D46" i="1"/>
  <c r="H46" i="1"/>
  <c r="K46" i="1"/>
  <c r="F46" i="1"/>
  <c r="G46" i="1"/>
  <c r="E10" i="1"/>
  <c r="F9" i="1"/>
  <c r="D9" i="1"/>
  <c r="H9" i="1"/>
  <c r="K9" i="1"/>
  <c r="G9" i="1"/>
  <c r="M46" i="1"/>
  <c r="S45" i="1"/>
  <c r="P45" i="1"/>
  <c r="L45" i="1"/>
  <c r="N45" i="1"/>
  <c r="O45" i="1"/>
  <c r="H4" i="11"/>
  <c r="G3" i="11"/>
  <c r="C11" i="8" l="1"/>
  <c r="D11" i="8"/>
  <c r="E11" i="8"/>
  <c r="B11" i="8"/>
  <c r="H11" i="8"/>
  <c r="F11" i="8"/>
  <c r="G11" i="8"/>
  <c r="D139" i="4"/>
  <c r="D140" i="4"/>
  <c r="D108" i="4"/>
  <c r="D113" i="4"/>
  <c r="D130" i="4" s="1"/>
  <c r="D106" i="4"/>
  <c r="D135" i="4"/>
  <c r="D111" i="4"/>
  <c r="D105" i="4"/>
  <c r="DC4" i="11"/>
  <c r="DB3" i="11"/>
  <c r="EI3" i="11"/>
  <c r="EJ4" i="11"/>
  <c r="BV4" i="11"/>
  <c r="BU3" i="11"/>
  <c r="FO3" i="11"/>
  <c r="GX4" i="11"/>
  <c r="FQ4" i="11"/>
  <c r="FP3" i="11"/>
  <c r="AN3" i="11"/>
  <c r="AO4" i="11"/>
  <c r="D13" i="9"/>
  <c r="G12" i="9"/>
  <c r="E12" i="9"/>
  <c r="F12" i="9"/>
  <c r="B6" i="8"/>
  <c r="B8" i="8" s="1" a="1"/>
  <c r="B12" i="8"/>
  <c r="E11" i="1"/>
  <c r="F10" i="1"/>
  <c r="D10" i="1"/>
  <c r="H10" i="1"/>
  <c r="K10" i="1"/>
  <c r="G10" i="1"/>
  <c r="S9" i="1"/>
  <c r="P9" i="1"/>
  <c r="L9" i="1"/>
  <c r="N9" i="1"/>
  <c r="M10" i="1"/>
  <c r="O9" i="1"/>
  <c r="AS6" i="1"/>
  <c r="AT5" i="1"/>
  <c r="AY5" i="1"/>
  <c r="AR5" i="1"/>
  <c r="AV5" i="1"/>
  <c r="AU5" i="1"/>
  <c r="AC45" i="1"/>
  <c r="AI44" i="1"/>
  <c r="AF44" i="1"/>
  <c r="AB44" i="1"/>
  <c r="AE44" i="1"/>
  <c r="AD44" i="1"/>
  <c r="U46" i="1"/>
  <c r="AA45" i="1"/>
  <c r="X45" i="1"/>
  <c r="T45" i="1"/>
  <c r="V45" i="1"/>
  <c r="W45" i="1"/>
  <c r="AK44" i="1"/>
  <c r="AQ43" i="1"/>
  <c r="AN43" i="1"/>
  <c r="AJ43" i="1"/>
  <c r="AL43" i="1"/>
  <c r="AM43" i="1"/>
  <c r="P46" i="1"/>
  <c r="L46" i="1"/>
  <c r="M47" i="1"/>
  <c r="S46" i="1"/>
  <c r="N46" i="1"/>
  <c r="O46" i="1"/>
  <c r="E48" i="1"/>
  <c r="H47" i="1"/>
  <c r="K47" i="1"/>
  <c r="D47" i="1"/>
  <c r="F47" i="1"/>
  <c r="G47" i="1"/>
  <c r="AS43" i="1"/>
  <c r="AY42" i="1"/>
  <c r="AR42" i="1"/>
  <c r="AV42" i="1"/>
  <c r="AT42" i="1"/>
  <c r="AU42" i="1"/>
  <c r="AA8" i="1"/>
  <c r="X8" i="1"/>
  <c r="T8" i="1"/>
  <c r="U9" i="1"/>
  <c r="V8" i="1"/>
  <c r="W8" i="1"/>
  <c r="G5" i="12"/>
  <c r="H6" i="12"/>
  <c r="H4" i="12" s="1"/>
  <c r="AI7" i="1"/>
  <c r="AF7" i="1"/>
  <c r="AB7" i="1"/>
  <c r="AD7" i="1"/>
  <c r="AC8" i="1"/>
  <c r="AE7" i="1"/>
  <c r="AQ6" i="1"/>
  <c r="AN6" i="1"/>
  <c r="AJ6" i="1"/>
  <c r="AK7" i="1"/>
  <c r="AL6" i="1"/>
  <c r="AM6" i="1"/>
  <c r="I4" i="11"/>
  <c r="H3" i="11"/>
  <c r="E8" i="8" l="1"/>
  <c r="G8" i="8"/>
  <c r="D8" i="8"/>
  <c r="H8" i="8"/>
  <c r="B8" i="8"/>
  <c r="C8" i="8"/>
  <c r="F8" i="8"/>
  <c r="D138" i="4"/>
  <c r="D114" i="4"/>
  <c r="D112" i="4"/>
  <c r="FR4" i="11"/>
  <c r="FQ3" i="11"/>
  <c r="GY4" i="11"/>
  <c r="GW3" i="11"/>
  <c r="IF4" i="11"/>
  <c r="GX3" i="11"/>
  <c r="BW4" i="11"/>
  <c r="BV3" i="11"/>
  <c r="EJ3" i="11"/>
  <c r="EK4" i="11"/>
  <c r="DC3" i="11"/>
  <c r="DD4" i="11"/>
  <c r="AP4" i="11"/>
  <c r="AO3" i="11"/>
  <c r="F13" i="9"/>
  <c r="D14" i="9"/>
  <c r="G13" i="9"/>
  <c r="E13" i="9"/>
  <c r="C12" i="8"/>
  <c r="E49" i="1"/>
  <c r="K48" i="1"/>
  <c r="H48" i="1"/>
  <c r="D48" i="1"/>
  <c r="F48" i="1"/>
  <c r="G48" i="1"/>
  <c r="AN44" i="1"/>
  <c r="AJ44" i="1"/>
  <c r="AK45" i="1"/>
  <c r="AQ44" i="1"/>
  <c r="AL44" i="1"/>
  <c r="AM44" i="1"/>
  <c r="AC46" i="1"/>
  <c r="AI45" i="1"/>
  <c r="AF45" i="1"/>
  <c r="AB45" i="1"/>
  <c r="AD45" i="1"/>
  <c r="AE45" i="1"/>
  <c r="P10" i="1"/>
  <c r="S10" i="1"/>
  <c r="N10" i="1"/>
  <c r="M11" i="1"/>
  <c r="L10" i="1"/>
  <c r="O10" i="1"/>
  <c r="AN7" i="1"/>
  <c r="AQ7" i="1"/>
  <c r="AK8" i="1"/>
  <c r="AJ7" i="1"/>
  <c r="AL7" i="1"/>
  <c r="AM7" i="1"/>
  <c r="AF8" i="1"/>
  <c r="AI8" i="1"/>
  <c r="AD8" i="1"/>
  <c r="AB8" i="1"/>
  <c r="AC9" i="1"/>
  <c r="AE8" i="1"/>
  <c r="H5" i="12"/>
  <c r="I6" i="12"/>
  <c r="I4" i="12" s="1"/>
  <c r="U10" i="1"/>
  <c r="V9" i="1"/>
  <c r="T9" i="1"/>
  <c r="AA9" i="1"/>
  <c r="X9" i="1"/>
  <c r="W9" i="1"/>
  <c r="AS44" i="1"/>
  <c r="AY43" i="1"/>
  <c r="AV43" i="1"/>
  <c r="AR43" i="1"/>
  <c r="AU43" i="1"/>
  <c r="AT43" i="1"/>
  <c r="P47" i="1"/>
  <c r="L47" i="1"/>
  <c r="M48" i="1"/>
  <c r="S47" i="1"/>
  <c r="N47" i="1"/>
  <c r="O47" i="1"/>
  <c r="X46" i="1"/>
  <c r="T46" i="1"/>
  <c r="U47" i="1"/>
  <c r="AA46" i="1"/>
  <c r="W46" i="1"/>
  <c r="V46" i="1"/>
  <c r="AV6" i="1"/>
  <c r="AY6" i="1"/>
  <c r="AS7" i="1"/>
  <c r="AR6" i="1"/>
  <c r="AT6" i="1"/>
  <c r="AU6" i="1"/>
  <c r="H11" i="1"/>
  <c r="K11" i="1"/>
  <c r="E12" i="1"/>
  <c r="D11" i="1"/>
  <c r="F11" i="1"/>
  <c r="G11" i="1"/>
  <c r="J4" i="11"/>
  <c r="I3" i="11"/>
  <c r="A4" i="4" l="1" a="1"/>
  <c r="DD3" i="11"/>
  <c r="DE4" i="11"/>
  <c r="IG4" i="11"/>
  <c r="IE3" i="11"/>
  <c r="JN4" i="11"/>
  <c r="IF3" i="11"/>
  <c r="GY3" i="11"/>
  <c r="GZ4" i="11"/>
  <c r="EL4" i="11"/>
  <c r="EK3" i="11"/>
  <c r="BW3" i="11"/>
  <c r="BX4" i="11"/>
  <c r="FR3" i="11"/>
  <c r="FS4" i="11"/>
  <c r="AP3" i="11"/>
  <c r="AQ4" i="11"/>
  <c r="D15" i="9"/>
  <c r="G14" i="9"/>
  <c r="E14" i="9"/>
  <c r="F14" i="9"/>
  <c r="D12" i="8"/>
  <c r="AS8" i="1"/>
  <c r="AT7" i="1"/>
  <c r="AV7" i="1"/>
  <c r="AY7" i="1"/>
  <c r="AR7" i="1"/>
  <c r="AU7" i="1"/>
  <c r="P48" i="1"/>
  <c r="L48" i="1"/>
  <c r="M49" i="1"/>
  <c r="S48" i="1"/>
  <c r="N48" i="1"/>
  <c r="O48" i="1"/>
  <c r="AA10" i="1"/>
  <c r="X10" i="1"/>
  <c r="T10" i="1"/>
  <c r="U11" i="1"/>
  <c r="V10" i="1"/>
  <c r="W10" i="1"/>
  <c r="AQ8" i="1"/>
  <c r="AN8" i="1"/>
  <c r="AJ8" i="1"/>
  <c r="AL8" i="1"/>
  <c r="AK9" i="1"/>
  <c r="AM8" i="1"/>
  <c r="S11" i="1"/>
  <c r="P11" i="1"/>
  <c r="L11" i="1"/>
  <c r="N11" i="1"/>
  <c r="M12" i="1"/>
  <c r="O11" i="1"/>
  <c r="AF46" i="1"/>
  <c r="AB46" i="1"/>
  <c r="AC47" i="1"/>
  <c r="AI46" i="1"/>
  <c r="AD46" i="1"/>
  <c r="AE46" i="1"/>
  <c r="K49" i="1"/>
  <c r="D49" i="1"/>
  <c r="H49" i="1"/>
  <c r="E50" i="1"/>
  <c r="F49" i="1"/>
  <c r="G49" i="1"/>
  <c r="E13" i="1"/>
  <c r="F12" i="1"/>
  <c r="D12" i="1"/>
  <c r="H12" i="1"/>
  <c r="K12" i="1"/>
  <c r="G12" i="1"/>
  <c r="U48" i="1"/>
  <c r="AA47" i="1"/>
  <c r="T47" i="1"/>
  <c r="X47" i="1"/>
  <c r="W47" i="1"/>
  <c r="V47" i="1"/>
  <c r="AS45" i="1"/>
  <c r="AY44" i="1"/>
  <c r="AR44" i="1"/>
  <c r="AV44" i="1"/>
  <c r="AU44" i="1"/>
  <c r="AT44" i="1"/>
  <c r="J6" i="12"/>
  <c r="J4" i="12" s="1"/>
  <c r="I5" i="12"/>
  <c r="AI9" i="1"/>
  <c r="AF9" i="1"/>
  <c r="AB9" i="1"/>
  <c r="AD9" i="1"/>
  <c r="AC10" i="1"/>
  <c r="AE9" i="1"/>
  <c r="AK46" i="1"/>
  <c r="AQ45" i="1"/>
  <c r="AJ45" i="1"/>
  <c r="AN45" i="1"/>
  <c r="AL45" i="1"/>
  <c r="AM45" i="1"/>
  <c r="K4" i="11"/>
  <c r="J3" i="11"/>
  <c r="A4" i="4" l="1"/>
  <c r="A8" i="4"/>
  <c r="A12" i="4"/>
  <c r="A16" i="4"/>
  <c r="A20" i="4"/>
  <c r="A24" i="4"/>
  <c r="A28" i="4"/>
  <c r="A32" i="4"/>
  <c r="A36" i="4"/>
  <c r="A40" i="4"/>
  <c r="A44" i="4"/>
  <c r="A48" i="4"/>
  <c r="A52" i="4"/>
  <c r="A56" i="4"/>
  <c r="A60" i="4"/>
  <c r="A64" i="4"/>
  <c r="A68" i="4"/>
  <c r="A72" i="4"/>
  <c r="A76" i="4"/>
  <c r="A80" i="4"/>
  <c r="A84" i="4"/>
  <c r="A88" i="4"/>
  <c r="A92" i="4"/>
  <c r="A96" i="4"/>
  <c r="A100" i="4"/>
  <c r="A104" i="4"/>
  <c r="A108" i="4"/>
  <c r="A112" i="4"/>
  <c r="A116" i="4"/>
  <c r="A120" i="4"/>
  <c r="A124" i="4"/>
  <c r="A128" i="4"/>
  <c r="A132" i="4"/>
  <c r="A136" i="4"/>
  <c r="A140" i="4"/>
  <c r="A144" i="4"/>
  <c r="A148" i="4"/>
  <c r="A152" i="4"/>
  <c r="A156" i="4"/>
  <c r="A160" i="4"/>
  <c r="A164" i="4"/>
  <c r="A168" i="4"/>
  <c r="A172" i="4"/>
  <c r="A176" i="4"/>
  <c r="A180" i="4"/>
  <c r="A184" i="4"/>
  <c r="A188" i="4"/>
  <c r="A192" i="4"/>
  <c r="A196" i="4"/>
  <c r="A200" i="4"/>
  <c r="A5" i="4"/>
  <c r="A9" i="4"/>
  <c r="A13" i="4"/>
  <c r="A17" i="4"/>
  <c r="A21" i="4"/>
  <c r="A25" i="4"/>
  <c r="A29" i="4"/>
  <c r="A33" i="4"/>
  <c r="A37" i="4"/>
  <c r="A41" i="4"/>
  <c r="A45" i="4"/>
  <c r="A49" i="4"/>
  <c r="A53" i="4"/>
  <c r="A57" i="4"/>
  <c r="A61" i="4"/>
  <c r="A65" i="4"/>
  <c r="A69" i="4"/>
  <c r="A73" i="4"/>
  <c r="A77" i="4"/>
  <c r="A81" i="4"/>
  <c r="A85" i="4"/>
  <c r="A89" i="4"/>
  <c r="A93" i="4"/>
  <c r="A97" i="4"/>
  <c r="A101" i="4"/>
  <c r="A105" i="4"/>
  <c r="A109" i="4"/>
  <c r="A113" i="4"/>
  <c r="A117" i="4"/>
  <c r="A121" i="4"/>
  <c r="A125" i="4"/>
  <c r="A129" i="4"/>
  <c r="A133" i="4"/>
  <c r="A137" i="4"/>
  <c r="A141" i="4"/>
  <c r="A11" i="4"/>
  <c r="A19" i="4"/>
  <c r="A27" i="4"/>
  <c r="A35" i="4"/>
  <c r="A43" i="4"/>
  <c r="A51" i="4"/>
  <c r="A59" i="4"/>
  <c r="A67" i="4"/>
  <c r="A75" i="4"/>
  <c r="A83" i="4"/>
  <c r="A91" i="4"/>
  <c r="A99" i="4"/>
  <c r="A107" i="4"/>
  <c r="A115" i="4"/>
  <c r="A123" i="4"/>
  <c r="A131" i="4"/>
  <c r="A139" i="4"/>
  <c r="A146" i="4"/>
  <c r="A151" i="4"/>
  <c r="A157" i="4"/>
  <c r="A162" i="4"/>
  <c r="A167" i="4"/>
  <c r="A173" i="4"/>
  <c r="A178" i="4"/>
  <c r="A183" i="4"/>
  <c r="A189" i="4"/>
  <c r="A194" i="4"/>
  <c r="A199" i="4"/>
  <c r="A6" i="4"/>
  <c r="A14" i="4"/>
  <c r="A22" i="4"/>
  <c r="A30" i="4"/>
  <c r="A38" i="4"/>
  <c r="A46" i="4"/>
  <c r="A54" i="4"/>
  <c r="A62" i="4"/>
  <c r="A70" i="4"/>
  <c r="A78" i="4"/>
  <c r="A86" i="4"/>
  <c r="A94" i="4"/>
  <c r="A102" i="4"/>
  <c r="A110" i="4"/>
  <c r="A118" i="4"/>
  <c r="A126" i="4"/>
  <c r="A134" i="4"/>
  <c r="A142" i="4"/>
  <c r="A147" i="4"/>
  <c r="A153" i="4"/>
  <c r="A158" i="4"/>
  <c r="A163" i="4"/>
  <c r="A169" i="4"/>
  <c r="A174" i="4"/>
  <c r="A179" i="4"/>
  <c r="A185" i="4"/>
  <c r="A190" i="4"/>
  <c r="A195" i="4"/>
  <c r="A201" i="4"/>
  <c r="A7" i="4"/>
  <c r="A15" i="4"/>
  <c r="A23" i="4"/>
  <c r="A31" i="4"/>
  <c r="A39" i="4"/>
  <c r="A47" i="4"/>
  <c r="A55" i="4"/>
  <c r="A63" i="4"/>
  <c r="A71" i="4"/>
  <c r="A79" i="4"/>
  <c r="A87" i="4"/>
  <c r="A95" i="4"/>
  <c r="A103" i="4"/>
  <c r="A111" i="4"/>
  <c r="A119" i="4"/>
  <c r="A127" i="4"/>
  <c r="A135" i="4"/>
  <c r="A143" i="4"/>
  <c r="A149" i="4"/>
  <c r="A154" i="4"/>
  <c r="A159" i="4"/>
  <c r="A165" i="4"/>
  <c r="A170" i="4"/>
  <c r="A175" i="4"/>
  <c r="A181" i="4"/>
  <c r="A186" i="4"/>
  <c r="A191" i="4"/>
  <c r="A197" i="4"/>
  <c r="A202" i="4"/>
  <c r="A10" i="4"/>
  <c r="A18" i="4"/>
  <c r="A26" i="4"/>
  <c r="A34" i="4"/>
  <c r="A42" i="4"/>
  <c r="A50" i="4"/>
  <c r="A58" i="4"/>
  <c r="A66" i="4"/>
  <c r="A74" i="4"/>
  <c r="A82" i="4"/>
  <c r="A90" i="4"/>
  <c r="A98" i="4"/>
  <c r="A106" i="4"/>
  <c r="A114" i="4"/>
  <c r="A122" i="4"/>
  <c r="A130" i="4"/>
  <c r="A138" i="4"/>
  <c r="A145" i="4"/>
  <c r="A150" i="4"/>
  <c r="A155" i="4"/>
  <c r="A161" i="4"/>
  <c r="A166" i="4"/>
  <c r="A171" i="4"/>
  <c r="A177" i="4"/>
  <c r="A182" i="4"/>
  <c r="A187" i="4"/>
  <c r="A193" i="4"/>
  <c r="A198" i="4"/>
  <c r="A203" i="4"/>
  <c r="BY4" i="11"/>
  <c r="BX3" i="11"/>
  <c r="EM4" i="11"/>
  <c r="EL3" i="11"/>
  <c r="GZ3" i="11"/>
  <c r="HA4" i="11"/>
  <c r="KV4" i="11"/>
  <c r="JO4" i="11"/>
  <c r="JN3" i="11"/>
  <c r="JM3" i="11"/>
  <c r="IG3" i="11"/>
  <c r="IH4" i="11"/>
  <c r="DF4" i="11"/>
  <c r="DE3" i="11"/>
  <c r="FS3" i="11"/>
  <c r="FT4" i="11"/>
  <c r="AR4" i="11"/>
  <c r="AQ3" i="11"/>
  <c r="F15" i="9"/>
  <c r="D16" i="9"/>
  <c r="G15" i="9"/>
  <c r="E15" i="9"/>
  <c r="E12" i="8"/>
  <c r="AN46" i="1"/>
  <c r="AJ46" i="1"/>
  <c r="AQ46" i="1"/>
  <c r="AK47" i="1"/>
  <c r="AL46" i="1"/>
  <c r="AM46" i="1"/>
  <c r="K6" i="12"/>
  <c r="K4" i="12" s="1"/>
  <c r="J5" i="12"/>
  <c r="U49" i="1"/>
  <c r="AA48" i="1"/>
  <c r="X48" i="1"/>
  <c r="T48" i="1"/>
  <c r="W48" i="1"/>
  <c r="V48" i="1"/>
  <c r="P12" i="1"/>
  <c r="S12" i="1"/>
  <c r="N12" i="1"/>
  <c r="M13" i="1"/>
  <c r="L12" i="1"/>
  <c r="O12" i="1"/>
  <c r="U12" i="1"/>
  <c r="V11" i="1"/>
  <c r="T11" i="1"/>
  <c r="X11" i="1"/>
  <c r="AA11" i="1"/>
  <c r="W11" i="1"/>
  <c r="P49" i="1"/>
  <c r="L49" i="1"/>
  <c r="M50" i="1"/>
  <c r="S49" i="1"/>
  <c r="N49" i="1"/>
  <c r="O49" i="1"/>
  <c r="AF10" i="1"/>
  <c r="AI10" i="1"/>
  <c r="AD10" i="1"/>
  <c r="AB10" i="1"/>
  <c r="AC11" i="1"/>
  <c r="AE10" i="1"/>
  <c r="AS46" i="1"/>
  <c r="AV45" i="1"/>
  <c r="AR45" i="1"/>
  <c r="AY45" i="1"/>
  <c r="AT45" i="1"/>
  <c r="AU45" i="1"/>
  <c r="H13" i="1"/>
  <c r="K13" i="1"/>
  <c r="E14" i="1"/>
  <c r="D13" i="1"/>
  <c r="F13" i="1"/>
  <c r="G13" i="1"/>
  <c r="H50" i="1"/>
  <c r="K50" i="1"/>
  <c r="D50" i="1"/>
  <c r="E51" i="1"/>
  <c r="F50" i="1"/>
  <c r="G50" i="1"/>
  <c r="AC48" i="1"/>
  <c r="AI47" i="1"/>
  <c r="AB47" i="1"/>
  <c r="AF47" i="1"/>
  <c r="AE47" i="1"/>
  <c r="AD47" i="1"/>
  <c r="AN9" i="1"/>
  <c r="AQ9" i="1"/>
  <c r="AK10" i="1"/>
  <c r="AJ9" i="1"/>
  <c r="AL9" i="1"/>
  <c r="AM9" i="1"/>
  <c r="AS9" i="1"/>
  <c r="AT8" i="1"/>
  <c r="AR8" i="1"/>
  <c r="AY8" i="1"/>
  <c r="AV8" i="1"/>
  <c r="AU8" i="1"/>
  <c r="L4" i="11"/>
  <c r="K3" i="11"/>
  <c r="H3" i="12" l="1"/>
  <c r="D3" i="12"/>
  <c r="J3" i="12"/>
  <c r="F3" i="12"/>
  <c r="B3" i="12"/>
  <c r="JN2" i="11"/>
  <c r="G3" i="12"/>
  <c r="JO2" i="11"/>
  <c r="IH2" i="11"/>
  <c r="GY2" i="11"/>
  <c r="FT2" i="11"/>
  <c r="FP2" i="11"/>
  <c r="EK2" i="11"/>
  <c r="DF2" i="11"/>
  <c r="K3" i="12"/>
  <c r="C3" i="12"/>
  <c r="IF2" i="11"/>
  <c r="HA2" i="11"/>
  <c r="FR2" i="11"/>
  <c r="EM2" i="11"/>
  <c r="EI2" i="11"/>
  <c r="DD2" i="11"/>
  <c r="CZ2" i="11"/>
  <c r="BY2" i="11"/>
  <c r="BU2" i="11"/>
  <c r="AP2" i="11"/>
  <c r="AL2" i="11"/>
  <c r="E3" i="12"/>
  <c r="KV2" i="11"/>
  <c r="DA2" i="11"/>
  <c r="BW2" i="11"/>
  <c r="BR2" i="11"/>
  <c r="AO2" i="11"/>
  <c r="AJ2" i="11"/>
  <c r="J2" i="11"/>
  <c r="F2" i="11"/>
  <c r="B2" i="11"/>
  <c r="DC2" i="11"/>
  <c r="BT2" i="11"/>
  <c r="AR2" i="11"/>
  <c r="L2" i="11"/>
  <c r="D2" i="11"/>
  <c r="IG2" i="11"/>
  <c r="GX2" i="11"/>
  <c r="FQ2" i="11"/>
  <c r="EH2" i="11"/>
  <c r="DB2" i="11"/>
  <c r="BS2" i="11"/>
  <c r="AK2" i="11"/>
  <c r="G2" i="11"/>
  <c r="EL2" i="11"/>
  <c r="DE2" i="11"/>
  <c r="BV2" i="11"/>
  <c r="AN2" i="11"/>
  <c r="I2" i="11"/>
  <c r="E2" i="11"/>
  <c r="GZ2" i="11"/>
  <c r="FS2" i="11"/>
  <c r="EJ2" i="11"/>
  <c r="AM2" i="11"/>
  <c r="H2" i="11"/>
  <c r="I3" i="12"/>
  <c r="BX2" i="11"/>
  <c r="AQ2" i="11"/>
  <c r="K2" i="11"/>
  <c r="C2" i="11"/>
  <c r="B10" i="8" a="1"/>
  <c r="B7" i="8" a="1"/>
  <c r="FU4" i="11"/>
  <c r="FU2" i="11" s="1"/>
  <c r="FT3" i="11"/>
  <c r="DF3" i="11"/>
  <c r="DG4" i="11"/>
  <c r="DG2" i="11" s="1"/>
  <c r="KU3" i="11"/>
  <c r="MD4" i="11"/>
  <c r="MD2" i="11" s="1"/>
  <c r="KW4" i="11"/>
  <c r="KW2" i="11" s="1"/>
  <c r="KV3" i="11"/>
  <c r="HB4" i="11"/>
  <c r="HB2" i="11" s="1"/>
  <c r="HA3" i="11"/>
  <c r="EM3" i="11"/>
  <c r="EN4" i="11"/>
  <c r="EN2" i="11" s="1"/>
  <c r="II4" i="11"/>
  <c r="II2" i="11" s="1"/>
  <c r="IH3" i="11"/>
  <c r="JP4" i="11"/>
  <c r="JP2" i="11" s="1"/>
  <c r="JO3" i="11"/>
  <c r="BY3" i="11"/>
  <c r="BZ4" i="11"/>
  <c r="BZ2" i="11" s="1"/>
  <c r="AS4" i="11"/>
  <c r="AS2" i="11" s="1"/>
  <c r="AR3" i="11"/>
  <c r="D17" i="9"/>
  <c r="G16" i="9"/>
  <c r="E16" i="9"/>
  <c r="F16" i="9"/>
  <c r="F12" i="8"/>
  <c r="AK11" i="1"/>
  <c r="AL10" i="1"/>
  <c r="AN10" i="1"/>
  <c r="AQ10" i="1"/>
  <c r="AJ10" i="1"/>
  <c r="AM10" i="1"/>
  <c r="AS47" i="1"/>
  <c r="AY46" i="1"/>
  <c r="AR46" i="1"/>
  <c r="AV46" i="1"/>
  <c r="AT46" i="1"/>
  <c r="AU46" i="1"/>
  <c r="M51" i="1"/>
  <c r="S50" i="1"/>
  <c r="P50" i="1"/>
  <c r="L50" i="1"/>
  <c r="N50" i="1"/>
  <c r="O50" i="1"/>
  <c r="S13" i="1"/>
  <c r="P13" i="1"/>
  <c r="L13" i="1"/>
  <c r="M14" i="1"/>
  <c r="N13" i="1"/>
  <c r="O13" i="1"/>
  <c r="X49" i="1"/>
  <c r="T49" i="1"/>
  <c r="AA49" i="1"/>
  <c r="U50" i="1"/>
  <c r="W49" i="1"/>
  <c r="V49" i="1"/>
  <c r="AS10" i="1"/>
  <c r="AT9" i="1"/>
  <c r="AY9" i="1"/>
  <c r="AR9" i="1"/>
  <c r="AV9" i="1"/>
  <c r="AU9" i="1"/>
  <c r="AC49" i="1"/>
  <c r="AI48" i="1"/>
  <c r="AB48" i="1"/>
  <c r="AF48" i="1"/>
  <c r="AD48" i="1"/>
  <c r="AE48" i="1"/>
  <c r="K51" i="1"/>
  <c r="D51" i="1"/>
  <c r="H51" i="1"/>
  <c r="E52" i="1"/>
  <c r="F51" i="1"/>
  <c r="G51" i="1"/>
  <c r="H14" i="1"/>
  <c r="K14" i="1"/>
  <c r="F14" i="1"/>
  <c r="E15" i="1"/>
  <c r="D14" i="1"/>
  <c r="G14" i="1"/>
  <c r="AI11" i="1"/>
  <c r="AF11" i="1"/>
  <c r="AB11" i="1"/>
  <c r="AD11" i="1"/>
  <c r="AC12" i="1"/>
  <c r="AE11" i="1"/>
  <c r="U13" i="1"/>
  <c r="V12" i="1"/>
  <c r="AA12" i="1"/>
  <c r="T12" i="1"/>
  <c r="X12" i="1"/>
  <c r="W12" i="1"/>
  <c r="L6" i="12"/>
  <c r="K5" i="12"/>
  <c r="AN47" i="1"/>
  <c r="AJ47" i="1"/>
  <c r="AQ47" i="1"/>
  <c r="AK48" i="1"/>
  <c r="AM47" i="1"/>
  <c r="AL47" i="1"/>
  <c r="M4" i="11"/>
  <c r="M2" i="11" s="1"/>
  <c r="L3" i="11"/>
  <c r="L3" i="12" l="1"/>
  <c r="L4" i="12"/>
  <c r="E10" i="8"/>
  <c r="H10" i="8"/>
  <c r="F10" i="8"/>
  <c r="B10" i="8"/>
  <c r="G10" i="8"/>
  <c r="C10" i="8"/>
  <c r="D10" i="8"/>
  <c r="D7" i="8"/>
  <c r="H7" i="8"/>
  <c r="E7" i="8"/>
  <c r="C7" i="8"/>
  <c r="B7" i="8"/>
  <c r="F7" i="8"/>
  <c r="G7" i="8"/>
  <c r="II3" i="11"/>
  <c r="IJ4" i="11"/>
  <c r="IJ2" i="11" s="1"/>
  <c r="EO4" i="11"/>
  <c r="EO2" i="11" s="1"/>
  <c r="EN3" i="11"/>
  <c r="HC4" i="11"/>
  <c r="HC2" i="11" s="1"/>
  <c r="HB3" i="11"/>
  <c r="ME4" i="11"/>
  <c r="ME2" i="11" s="1"/>
  <c r="NL4" i="11"/>
  <c r="NL2" i="11" s="1"/>
  <c r="MD3" i="11"/>
  <c r="MC3" i="11"/>
  <c r="CA4" i="11"/>
  <c r="CA2" i="11" s="1"/>
  <c r="BZ3" i="11"/>
  <c r="JP3" i="11"/>
  <c r="JQ4" i="11"/>
  <c r="JQ2" i="11" s="1"/>
  <c r="KX4" i="11"/>
  <c r="KX2" i="11" s="1"/>
  <c r="KW3" i="11"/>
  <c r="DH4" i="11"/>
  <c r="DH2" i="11" s="1"/>
  <c r="DG3" i="11"/>
  <c r="FU3" i="11"/>
  <c r="FV4" i="11"/>
  <c r="FV2" i="11" s="1"/>
  <c r="AS3" i="11"/>
  <c r="AT4" i="11"/>
  <c r="AT2" i="11" s="1"/>
  <c r="F17" i="9"/>
  <c r="D18" i="9"/>
  <c r="G17" i="9"/>
  <c r="E17" i="9"/>
  <c r="G12" i="8"/>
  <c r="AC13" i="1"/>
  <c r="AD12" i="1"/>
  <c r="AB12" i="1"/>
  <c r="AF12" i="1"/>
  <c r="AI12" i="1"/>
  <c r="AE12" i="1"/>
  <c r="AV10" i="1"/>
  <c r="AY10" i="1"/>
  <c r="AS11" i="1"/>
  <c r="AR10" i="1"/>
  <c r="AT10" i="1"/>
  <c r="AU10" i="1"/>
  <c r="X50" i="1"/>
  <c r="T50" i="1"/>
  <c r="AA50" i="1"/>
  <c r="U51" i="1"/>
  <c r="V50" i="1"/>
  <c r="W50" i="1"/>
  <c r="AY47" i="1"/>
  <c r="AV47" i="1"/>
  <c r="AR47" i="1"/>
  <c r="AS48" i="1"/>
  <c r="AU47" i="1"/>
  <c r="AT47" i="1"/>
  <c r="E16" i="1"/>
  <c r="F15" i="1"/>
  <c r="D15" i="1"/>
  <c r="K15" i="1"/>
  <c r="H15" i="1"/>
  <c r="G15" i="1"/>
  <c r="AN48" i="1"/>
  <c r="AJ48" i="1"/>
  <c r="AQ48" i="1"/>
  <c r="AK49" i="1"/>
  <c r="AL48" i="1"/>
  <c r="AM48" i="1"/>
  <c r="L5" i="12"/>
  <c r="M6" i="12"/>
  <c r="X13" i="1"/>
  <c r="AA13" i="1"/>
  <c r="V13" i="1"/>
  <c r="T13" i="1"/>
  <c r="U14" i="1"/>
  <c r="W13" i="1"/>
  <c r="H52" i="1"/>
  <c r="D52" i="1"/>
  <c r="K52" i="1"/>
  <c r="E53" i="1"/>
  <c r="F52" i="1"/>
  <c r="G52" i="1"/>
  <c r="AF49" i="1"/>
  <c r="AB49" i="1"/>
  <c r="AI49" i="1"/>
  <c r="AC50" i="1"/>
  <c r="AD49" i="1"/>
  <c r="AE49" i="1"/>
  <c r="M15" i="1"/>
  <c r="N14" i="1"/>
  <c r="L14" i="1"/>
  <c r="P14" i="1"/>
  <c r="S14" i="1"/>
  <c r="O14" i="1"/>
  <c r="P51" i="1"/>
  <c r="L51" i="1"/>
  <c r="M52" i="1"/>
  <c r="S51" i="1"/>
  <c r="N51" i="1"/>
  <c r="O51" i="1"/>
  <c r="AK12" i="1"/>
  <c r="AL11" i="1"/>
  <c r="AJ11" i="1"/>
  <c r="AQ11" i="1"/>
  <c r="AN11" i="1"/>
  <c r="AM11" i="1"/>
  <c r="N4" i="11"/>
  <c r="N2" i="11" s="1"/>
  <c r="M3" i="11"/>
  <c r="M3" i="12" l="1"/>
  <c r="M4" i="12"/>
  <c r="DH3" i="11"/>
  <c r="DI4" i="11"/>
  <c r="DI2" i="11" s="1"/>
  <c r="JQ3" i="11"/>
  <c r="JR4" i="11"/>
  <c r="JR2" i="11" s="1"/>
  <c r="MF4" i="11"/>
  <c r="MF2" i="11" s="1"/>
  <c r="ME3" i="11"/>
  <c r="EO3" i="11"/>
  <c r="EP4" i="11"/>
  <c r="EP2" i="11" s="1"/>
  <c r="IJ3" i="11"/>
  <c r="IK4" i="11"/>
  <c r="IK2" i="11" s="1"/>
  <c r="FW4" i="11"/>
  <c r="FW2" i="11" s="1"/>
  <c r="FV3" i="11"/>
  <c r="KX3" i="11"/>
  <c r="KY4" i="11"/>
  <c r="KY2" i="11" s="1"/>
  <c r="CB4" i="11"/>
  <c r="CB2" i="11" s="1"/>
  <c r="CA3" i="11"/>
  <c r="NM4" i="11"/>
  <c r="NM2" i="11" s="1"/>
  <c r="NK3" i="11"/>
  <c r="NL3" i="11"/>
  <c r="HC3" i="11"/>
  <c r="HD4" i="11"/>
  <c r="HD2" i="11" s="1"/>
  <c r="AT3" i="11"/>
  <c r="AU4" i="11"/>
  <c r="AU2" i="11" s="1"/>
  <c r="D19" i="9"/>
  <c r="G18" i="9"/>
  <c r="E18" i="9"/>
  <c r="F18" i="9"/>
  <c r="H12" i="8"/>
  <c r="B14" i="8" s="1" a="1"/>
  <c r="M53" i="1"/>
  <c r="S52" i="1"/>
  <c r="L52" i="1"/>
  <c r="P52" i="1"/>
  <c r="N52" i="1"/>
  <c r="O52" i="1"/>
  <c r="H53" i="1"/>
  <c r="D53" i="1"/>
  <c r="E54" i="1"/>
  <c r="K53" i="1"/>
  <c r="F53" i="1"/>
  <c r="G53" i="1"/>
  <c r="U15" i="1"/>
  <c r="V14" i="1"/>
  <c r="X14" i="1"/>
  <c r="AA14" i="1"/>
  <c r="T14" i="1"/>
  <c r="W14" i="1"/>
  <c r="N6" i="12"/>
  <c r="M5" i="12"/>
  <c r="AN49" i="1"/>
  <c r="AJ49" i="1"/>
  <c r="AQ49" i="1"/>
  <c r="AK50" i="1"/>
  <c r="AL49" i="1"/>
  <c r="AM49" i="1"/>
  <c r="X51" i="1"/>
  <c r="T51" i="1"/>
  <c r="U52" i="1"/>
  <c r="AA51" i="1"/>
  <c r="V51" i="1"/>
  <c r="W51" i="1"/>
  <c r="AS12" i="1"/>
  <c r="AT11" i="1"/>
  <c r="AV11" i="1"/>
  <c r="AR11" i="1"/>
  <c r="AY11" i="1"/>
  <c r="AU11" i="1"/>
  <c r="AQ12" i="1"/>
  <c r="AN12" i="1"/>
  <c r="AJ12" i="1"/>
  <c r="AL12" i="1"/>
  <c r="AK13" i="1"/>
  <c r="AM12" i="1"/>
  <c r="P15" i="1"/>
  <c r="S15" i="1"/>
  <c r="N15" i="1"/>
  <c r="L15" i="1"/>
  <c r="M16" i="1"/>
  <c r="O15" i="1"/>
  <c r="AF50" i="1"/>
  <c r="AB50" i="1"/>
  <c r="AC51" i="1"/>
  <c r="AI50" i="1"/>
  <c r="AD50" i="1"/>
  <c r="AE50" i="1"/>
  <c r="E17" i="1"/>
  <c r="F16" i="1"/>
  <c r="D16" i="1"/>
  <c r="K16" i="1"/>
  <c r="H16" i="1"/>
  <c r="G16" i="1"/>
  <c r="AS49" i="1"/>
  <c r="AY48" i="1"/>
  <c r="AR48" i="1"/>
  <c r="AV48" i="1"/>
  <c r="AU48" i="1"/>
  <c r="AT48" i="1"/>
  <c r="AC14" i="1"/>
  <c r="AD13" i="1"/>
  <c r="AF13" i="1"/>
  <c r="AI13" i="1"/>
  <c r="AB13" i="1"/>
  <c r="AE13" i="1"/>
  <c r="N3" i="11"/>
  <c r="O4" i="11"/>
  <c r="O2" i="11" s="1"/>
  <c r="N3" i="12" l="1"/>
  <c r="N4" i="12"/>
  <c r="H14" i="8"/>
  <c r="D14" i="8"/>
  <c r="B14" i="8"/>
  <c r="E14" i="8"/>
  <c r="C14" i="8"/>
  <c r="F14" i="8"/>
  <c r="G14" i="8"/>
  <c r="B13" i="8" a="1"/>
  <c r="HE4" i="11"/>
  <c r="HE2" i="11" s="1"/>
  <c r="HD3" i="11"/>
  <c r="FW3" i="11"/>
  <c r="FX4" i="11"/>
  <c r="FX2" i="11" s="1"/>
  <c r="IL4" i="11"/>
  <c r="IL2" i="11" s="1"/>
  <c r="IK3" i="11"/>
  <c r="DJ4" i="11"/>
  <c r="DJ2" i="11" s="1"/>
  <c r="DI3" i="11"/>
  <c r="NN4" i="11"/>
  <c r="NN2" i="11" s="1"/>
  <c r="NM3" i="11"/>
  <c r="CC4" i="11"/>
  <c r="CC2" i="11" s="1"/>
  <c r="CB3" i="11"/>
  <c r="KZ4" i="11"/>
  <c r="KZ2" i="11" s="1"/>
  <c r="KY3" i="11"/>
  <c r="EQ4" i="11"/>
  <c r="EQ2" i="11" s="1"/>
  <c r="EP3" i="11"/>
  <c r="MG4" i="11"/>
  <c r="MG2" i="11" s="1"/>
  <c r="MF3" i="11"/>
  <c r="JS4" i="11"/>
  <c r="JS2" i="11" s="1"/>
  <c r="JR3" i="11"/>
  <c r="AU3" i="11"/>
  <c r="AV4" i="11"/>
  <c r="AV2" i="11" s="1"/>
  <c r="F19" i="9"/>
  <c r="D20" i="9"/>
  <c r="G19" i="9"/>
  <c r="E19" i="9"/>
  <c r="B15" i="8"/>
  <c r="AS50" i="1"/>
  <c r="AV49" i="1"/>
  <c r="AR49" i="1"/>
  <c r="AY49" i="1"/>
  <c r="AT49" i="1"/>
  <c r="AU49" i="1"/>
  <c r="AC52" i="1"/>
  <c r="AI51" i="1"/>
  <c r="AB51" i="1"/>
  <c r="AF51" i="1"/>
  <c r="AE51" i="1"/>
  <c r="AD51" i="1"/>
  <c r="AK14" i="1"/>
  <c r="AL13" i="1"/>
  <c r="AJ13" i="1"/>
  <c r="AN13" i="1"/>
  <c r="AQ13" i="1"/>
  <c r="AM13" i="1"/>
  <c r="X52" i="1"/>
  <c r="T52" i="1"/>
  <c r="U53" i="1"/>
  <c r="AA52" i="1"/>
  <c r="V52" i="1"/>
  <c r="W52" i="1"/>
  <c r="H54" i="1"/>
  <c r="D54" i="1"/>
  <c r="E55" i="1"/>
  <c r="K54" i="1"/>
  <c r="F54" i="1"/>
  <c r="G54" i="1"/>
  <c r="AC15" i="1"/>
  <c r="AD14" i="1"/>
  <c r="AB14" i="1"/>
  <c r="AI14" i="1"/>
  <c r="AF14" i="1"/>
  <c r="AE14" i="1"/>
  <c r="H17" i="1"/>
  <c r="K17" i="1"/>
  <c r="E18" i="1"/>
  <c r="D17" i="1"/>
  <c r="F17" i="1"/>
  <c r="G17" i="1"/>
  <c r="M17" i="1"/>
  <c r="N16" i="1"/>
  <c r="L16" i="1"/>
  <c r="P16" i="1"/>
  <c r="S16" i="1"/>
  <c r="O16" i="1"/>
  <c r="AV12" i="1"/>
  <c r="AY12" i="1"/>
  <c r="AS13" i="1"/>
  <c r="AR12" i="1"/>
  <c r="AT12" i="1"/>
  <c r="AU12" i="1"/>
  <c r="AN50" i="1"/>
  <c r="AJ50" i="1"/>
  <c r="AQ50" i="1"/>
  <c r="AK51" i="1"/>
  <c r="AL50" i="1"/>
  <c r="AM50" i="1"/>
  <c r="N5" i="12"/>
  <c r="O6" i="12"/>
  <c r="U16" i="1"/>
  <c r="V15" i="1"/>
  <c r="T15" i="1"/>
  <c r="X15" i="1"/>
  <c r="AA15" i="1"/>
  <c r="W15" i="1"/>
  <c r="P53" i="1"/>
  <c r="L53" i="1"/>
  <c r="S53" i="1"/>
  <c r="M54" i="1"/>
  <c r="O53" i="1"/>
  <c r="N53" i="1"/>
  <c r="P4" i="11"/>
  <c r="P2" i="11" s="1"/>
  <c r="O3" i="11"/>
  <c r="O3" i="12" l="1"/>
  <c r="O4" i="12"/>
  <c r="H13" i="8"/>
  <c r="B13" i="8"/>
  <c r="C13" i="8"/>
  <c r="E13" i="8"/>
  <c r="F13" i="8"/>
  <c r="G13" i="8"/>
  <c r="D13" i="8"/>
  <c r="JT4" i="11"/>
  <c r="JT2" i="11" s="1"/>
  <c r="JS3" i="11"/>
  <c r="ER4" i="11"/>
  <c r="ER2" i="11" s="1"/>
  <c r="EQ3" i="11"/>
  <c r="CC3" i="11"/>
  <c r="CD4" i="11"/>
  <c r="CD2" i="11" s="1"/>
  <c r="DJ3" i="11"/>
  <c r="DK4" i="11"/>
  <c r="DK2" i="11" s="1"/>
  <c r="MH4" i="11"/>
  <c r="MH2" i="11" s="1"/>
  <c r="MG3" i="11"/>
  <c r="KZ3" i="11"/>
  <c r="LA4" i="11"/>
  <c r="LA2" i="11" s="1"/>
  <c r="NO4" i="11"/>
  <c r="NO2" i="11" s="1"/>
  <c r="NN3" i="11"/>
  <c r="IL3" i="11"/>
  <c r="IM4" i="11"/>
  <c r="IM2" i="11" s="1"/>
  <c r="FY4" i="11"/>
  <c r="FY2" i="11" s="1"/>
  <c r="FX3" i="11"/>
  <c r="HF4" i="11"/>
  <c r="HF2" i="11" s="1"/>
  <c r="HE3" i="11"/>
  <c r="AV3" i="11"/>
  <c r="AW4" i="11"/>
  <c r="AW2" i="11" s="1"/>
  <c r="D21" i="9"/>
  <c r="G20" i="9"/>
  <c r="E20" i="9"/>
  <c r="F20" i="9"/>
  <c r="C15" i="8"/>
  <c r="P54" i="1"/>
  <c r="L54" i="1"/>
  <c r="S54" i="1"/>
  <c r="M55" i="1"/>
  <c r="N54" i="1"/>
  <c r="O54" i="1"/>
  <c r="U17" i="1"/>
  <c r="V16" i="1"/>
  <c r="AA16" i="1"/>
  <c r="T16" i="1"/>
  <c r="X16" i="1"/>
  <c r="W16" i="1"/>
  <c r="O5" i="12"/>
  <c r="P6" i="12"/>
  <c r="AS14" i="1"/>
  <c r="AT13" i="1"/>
  <c r="AV13" i="1"/>
  <c r="AY13" i="1"/>
  <c r="AR13" i="1"/>
  <c r="AU13" i="1"/>
  <c r="H18" i="1"/>
  <c r="K18" i="1"/>
  <c r="F18" i="1"/>
  <c r="E19" i="1"/>
  <c r="D18" i="1"/>
  <c r="G18" i="1"/>
  <c r="H55" i="1"/>
  <c r="D55" i="1"/>
  <c r="E56" i="1"/>
  <c r="K55" i="1"/>
  <c r="F55" i="1"/>
  <c r="G55" i="1"/>
  <c r="U54" i="1"/>
  <c r="AA53" i="1"/>
  <c r="T53" i="1"/>
  <c r="X53" i="1"/>
  <c r="V53" i="1"/>
  <c r="W53" i="1"/>
  <c r="AF52" i="1"/>
  <c r="AB52" i="1"/>
  <c r="AI52" i="1"/>
  <c r="AC53" i="1"/>
  <c r="AD52" i="1"/>
  <c r="AE52" i="1"/>
  <c r="AN51" i="1"/>
  <c r="AJ51" i="1"/>
  <c r="AK52" i="1"/>
  <c r="AQ51" i="1"/>
  <c r="AM51" i="1"/>
  <c r="AL51" i="1"/>
  <c r="P17" i="1"/>
  <c r="S17" i="1"/>
  <c r="N17" i="1"/>
  <c r="M18" i="1"/>
  <c r="L17" i="1"/>
  <c r="O17" i="1"/>
  <c r="AI15" i="1"/>
  <c r="AF15" i="1"/>
  <c r="AB15" i="1"/>
  <c r="AD15" i="1"/>
  <c r="AC16" i="1"/>
  <c r="AE15" i="1"/>
  <c r="AK15" i="1"/>
  <c r="AL14" i="1"/>
  <c r="AQ14" i="1"/>
  <c r="AJ14" i="1"/>
  <c r="AN14" i="1"/>
  <c r="AM14" i="1"/>
  <c r="AS51" i="1"/>
  <c r="AY50" i="1"/>
  <c r="AR50" i="1"/>
  <c r="AV50" i="1"/>
  <c r="AU50" i="1"/>
  <c r="AT50" i="1"/>
  <c r="P3" i="11"/>
  <c r="Q4" i="11"/>
  <c r="Q2" i="11" s="1"/>
  <c r="P3" i="12" l="1"/>
  <c r="P4" i="12"/>
  <c r="CE4" i="11"/>
  <c r="CE2" i="11" s="1"/>
  <c r="CD3" i="11"/>
  <c r="HG4" i="11"/>
  <c r="HG2" i="11" s="1"/>
  <c r="HF3" i="11"/>
  <c r="FY3" i="11"/>
  <c r="FZ4" i="11"/>
  <c r="FZ2" i="11" s="1"/>
  <c r="IN4" i="11"/>
  <c r="IN2" i="11" s="1"/>
  <c r="IM3" i="11"/>
  <c r="NO3" i="11"/>
  <c r="NP4" i="11"/>
  <c r="NP2" i="11" s="1"/>
  <c r="LA3" i="11"/>
  <c r="LB4" i="11"/>
  <c r="LB2" i="11" s="1"/>
  <c r="MH3" i="11"/>
  <c r="MI4" i="11"/>
  <c r="MI2" i="11" s="1"/>
  <c r="DL4" i="11"/>
  <c r="DL2" i="11" s="1"/>
  <c r="DK3" i="11"/>
  <c r="ES4" i="11"/>
  <c r="ES2" i="11" s="1"/>
  <c r="ER3" i="11"/>
  <c r="JT3" i="11"/>
  <c r="JU4" i="11"/>
  <c r="JU2" i="11" s="1"/>
  <c r="AX4" i="11"/>
  <c r="AX2" i="11" s="1"/>
  <c r="AW3" i="11"/>
  <c r="F21" i="9"/>
  <c r="D22" i="9"/>
  <c r="G21" i="9"/>
  <c r="E21" i="9"/>
  <c r="D15" i="8"/>
  <c r="AK16" i="1"/>
  <c r="AL15" i="1"/>
  <c r="AJ15" i="1"/>
  <c r="AQ15" i="1"/>
  <c r="AN15" i="1"/>
  <c r="AM15" i="1"/>
  <c r="AF16" i="1"/>
  <c r="AI16" i="1"/>
  <c r="AC17" i="1"/>
  <c r="AB16" i="1"/>
  <c r="AD16" i="1"/>
  <c r="AE16" i="1"/>
  <c r="M19" i="1"/>
  <c r="N18" i="1"/>
  <c r="L18" i="1"/>
  <c r="P18" i="1"/>
  <c r="S18" i="1"/>
  <c r="O18" i="1"/>
  <c r="AN52" i="1"/>
  <c r="AJ52" i="1"/>
  <c r="AQ52" i="1"/>
  <c r="AK53" i="1"/>
  <c r="AL52" i="1"/>
  <c r="AM52" i="1"/>
  <c r="AF53" i="1"/>
  <c r="AB53" i="1"/>
  <c r="AC54" i="1"/>
  <c r="AI53" i="1"/>
  <c r="AD53" i="1"/>
  <c r="AE53" i="1"/>
  <c r="X54" i="1"/>
  <c r="T54" i="1"/>
  <c r="AA54" i="1"/>
  <c r="U55" i="1"/>
  <c r="V54" i="1"/>
  <c r="W54" i="1"/>
  <c r="X17" i="1"/>
  <c r="AA17" i="1"/>
  <c r="V17" i="1"/>
  <c r="U18" i="1"/>
  <c r="T17" i="1"/>
  <c r="W17" i="1"/>
  <c r="P55" i="1"/>
  <c r="L55" i="1"/>
  <c r="M56" i="1"/>
  <c r="S55" i="1"/>
  <c r="N55" i="1"/>
  <c r="O55" i="1"/>
  <c r="AS52" i="1"/>
  <c r="AY51" i="1"/>
  <c r="AR51" i="1"/>
  <c r="AV51" i="1"/>
  <c r="AT51" i="1"/>
  <c r="AU51" i="1"/>
  <c r="E57" i="1"/>
  <c r="H56" i="1"/>
  <c r="D56" i="1"/>
  <c r="K56" i="1"/>
  <c r="F56" i="1"/>
  <c r="G56" i="1"/>
  <c r="E20" i="1"/>
  <c r="F19" i="1"/>
  <c r="D19" i="1"/>
  <c r="H19" i="1"/>
  <c r="K19" i="1"/>
  <c r="G19" i="1"/>
  <c r="AS15" i="1"/>
  <c r="AT14" i="1"/>
  <c r="AR14" i="1"/>
  <c r="AY14" i="1"/>
  <c r="AV14" i="1"/>
  <c r="AU14" i="1"/>
  <c r="P5" i="12"/>
  <c r="Q6" i="12"/>
  <c r="R4" i="11"/>
  <c r="R2" i="11" s="1"/>
  <c r="Q3" i="11"/>
  <c r="Q3" i="12" l="1"/>
  <c r="Q4" i="12"/>
  <c r="DL3" i="11"/>
  <c r="DM4" i="11"/>
  <c r="DM2" i="11" s="1"/>
  <c r="NP3" i="11"/>
  <c r="NQ4" i="11"/>
  <c r="NQ2" i="11" s="1"/>
  <c r="IN3" i="11"/>
  <c r="IO4" i="11"/>
  <c r="IO2" i="11" s="1"/>
  <c r="GA4" i="11"/>
  <c r="GA2" i="11" s="1"/>
  <c r="FZ3" i="11"/>
  <c r="HG3" i="11"/>
  <c r="HH4" i="11"/>
  <c r="HH2" i="11" s="1"/>
  <c r="JV4" i="11"/>
  <c r="JV2" i="11" s="1"/>
  <c r="JU3" i="11"/>
  <c r="ES3" i="11"/>
  <c r="ET4" i="11"/>
  <c r="ET2" i="11" s="1"/>
  <c r="MI3" i="11"/>
  <c r="MJ4" i="11"/>
  <c r="MJ2" i="11" s="1"/>
  <c r="LC4" i="11"/>
  <c r="LC2" i="11" s="1"/>
  <c r="LB3" i="11"/>
  <c r="CE3" i="11"/>
  <c r="CF4" i="11"/>
  <c r="CF2" i="11" s="1"/>
  <c r="AX3" i="11"/>
  <c r="AY4" i="11"/>
  <c r="AY2" i="11" s="1"/>
  <c r="D23" i="9"/>
  <c r="G22" i="9"/>
  <c r="E22" i="9"/>
  <c r="F22" i="9"/>
  <c r="E15" i="8"/>
  <c r="U56" i="1"/>
  <c r="AA55" i="1"/>
  <c r="T55" i="1"/>
  <c r="X55" i="1"/>
  <c r="W55" i="1"/>
  <c r="V55" i="1"/>
  <c r="AF54" i="1"/>
  <c r="AB54" i="1"/>
  <c r="AI54" i="1"/>
  <c r="AC55" i="1"/>
  <c r="AD54" i="1"/>
  <c r="AE54" i="1"/>
  <c r="AK54" i="1"/>
  <c r="AQ53" i="1"/>
  <c r="AN53" i="1"/>
  <c r="AJ53" i="1"/>
  <c r="AL53" i="1"/>
  <c r="AM53" i="1"/>
  <c r="M20" i="1"/>
  <c r="N19" i="1"/>
  <c r="L19" i="1"/>
  <c r="P19" i="1"/>
  <c r="S19" i="1"/>
  <c r="O19" i="1"/>
  <c r="H20" i="1"/>
  <c r="K20" i="1"/>
  <c r="F20" i="1"/>
  <c r="E21" i="1"/>
  <c r="D20" i="1"/>
  <c r="G20" i="1"/>
  <c r="AS53" i="1"/>
  <c r="AY52" i="1"/>
  <c r="AR52" i="1"/>
  <c r="AV52" i="1"/>
  <c r="AT52" i="1"/>
  <c r="AU52" i="1"/>
  <c r="R6" i="12"/>
  <c r="Q5" i="12"/>
  <c r="AS16" i="1"/>
  <c r="AT15" i="1"/>
  <c r="AY15" i="1"/>
  <c r="AR15" i="1"/>
  <c r="AV15" i="1"/>
  <c r="AU15" i="1"/>
  <c r="H57" i="1"/>
  <c r="D57" i="1"/>
  <c r="E58" i="1"/>
  <c r="K57" i="1"/>
  <c r="F57" i="1"/>
  <c r="G57" i="1"/>
  <c r="P56" i="1"/>
  <c r="L56" i="1"/>
  <c r="S56" i="1"/>
  <c r="M57" i="1"/>
  <c r="O56" i="1"/>
  <c r="N56" i="1"/>
  <c r="U19" i="1"/>
  <c r="V18" i="1"/>
  <c r="X18" i="1"/>
  <c r="AA18" i="1"/>
  <c r="T18" i="1"/>
  <c r="W18" i="1"/>
  <c r="AI17" i="1"/>
  <c r="AF17" i="1"/>
  <c r="AB17" i="1"/>
  <c r="AC18" i="1"/>
  <c r="AD17" i="1"/>
  <c r="AE17" i="1"/>
  <c r="AK17" i="1"/>
  <c r="AL16" i="1"/>
  <c r="AQ16" i="1"/>
  <c r="AJ16" i="1"/>
  <c r="AN16" i="1"/>
  <c r="AM16" i="1"/>
  <c r="S4" i="11"/>
  <c r="S2" i="11" s="1"/>
  <c r="R3" i="11"/>
  <c r="R3" i="12" l="1"/>
  <c r="R4" i="12"/>
  <c r="EU4" i="11"/>
  <c r="EU2" i="11" s="1"/>
  <c r="ET3" i="11"/>
  <c r="JV3" i="11"/>
  <c r="JW4" i="11"/>
  <c r="JW2" i="11" s="1"/>
  <c r="HI4" i="11"/>
  <c r="HI2" i="11" s="1"/>
  <c r="HH3" i="11"/>
  <c r="GA3" i="11"/>
  <c r="GB4" i="11"/>
  <c r="GB2" i="11" s="1"/>
  <c r="IP4" i="11"/>
  <c r="IP2" i="11" s="1"/>
  <c r="IO3" i="11"/>
  <c r="DN4" i="11"/>
  <c r="DN2" i="11" s="1"/>
  <c r="DM3" i="11"/>
  <c r="CG4" i="11"/>
  <c r="CG2" i="11" s="1"/>
  <c r="CF3" i="11"/>
  <c r="LC3" i="11"/>
  <c r="LD4" i="11"/>
  <c r="LD2" i="11" s="1"/>
  <c r="MJ3" i="11"/>
  <c r="MK4" i="11"/>
  <c r="MK2" i="11" s="1"/>
  <c r="NR4" i="11"/>
  <c r="NR2" i="11" s="1"/>
  <c r="NQ3" i="11"/>
  <c r="AY3" i="11"/>
  <c r="AZ4" i="11"/>
  <c r="AZ2" i="11" s="1"/>
  <c r="F23" i="9"/>
  <c r="D24" i="9"/>
  <c r="G23" i="9"/>
  <c r="E23" i="9"/>
  <c r="F15" i="8"/>
  <c r="AS17" i="1"/>
  <c r="AT16" i="1"/>
  <c r="AR16" i="1"/>
  <c r="AY16" i="1"/>
  <c r="AV16" i="1"/>
  <c r="AU16" i="1"/>
  <c r="AS54" i="1"/>
  <c r="AV53" i="1"/>
  <c r="AR53" i="1"/>
  <c r="AY53" i="1"/>
  <c r="AT53" i="1"/>
  <c r="AU53" i="1"/>
  <c r="E22" i="1"/>
  <c r="F21" i="1"/>
  <c r="D21" i="1"/>
  <c r="H21" i="1"/>
  <c r="K21" i="1"/>
  <c r="G21" i="1"/>
  <c r="AK55" i="1"/>
  <c r="AQ54" i="1"/>
  <c r="AN54" i="1"/>
  <c r="AJ54" i="1"/>
  <c r="AL54" i="1"/>
  <c r="AM54" i="1"/>
  <c r="AF55" i="1"/>
  <c r="AB55" i="1"/>
  <c r="AC56" i="1"/>
  <c r="AI55" i="1"/>
  <c r="AD55" i="1"/>
  <c r="AE55" i="1"/>
  <c r="X56" i="1"/>
  <c r="T56" i="1"/>
  <c r="U57" i="1"/>
  <c r="AA56" i="1"/>
  <c r="V56" i="1"/>
  <c r="W56" i="1"/>
  <c r="AK18" i="1"/>
  <c r="AL17" i="1"/>
  <c r="AJ17" i="1"/>
  <c r="AN17" i="1"/>
  <c r="AQ17" i="1"/>
  <c r="AM17" i="1"/>
  <c r="AC19" i="1"/>
  <c r="AD18" i="1"/>
  <c r="AB18" i="1"/>
  <c r="AI18" i="1"/>
  <c r="AF18" i="1"/>
  <c r="AE18" i="1"/>
  <c r="X19" i="1"/>
  <c r="AA19" i="1"/>
  <c r="V19" i="1"/>
  <c r="U20" i="1"/>
  <c r="T19" i="1"/>
  <c r="W19" i="1"/>
  <c r="P57" i="1"/>
  <c r="L57" i="1"/>
  <c r="M58" i="1"/>
  <c r="S57" i="1"/>
  <c r="N57" i="1"/>
  <c r="O57" i="1"/>
  <c r="H58" i="1"/>
  <c r="D58" i="1"/>
  <c r="E59" i="1"/>
  <c r="K58" i="1"/>
  <c r="F58" i="1"/>
  <c r="G58" i="1"/>
  <c r="S6" i="12"/>
  <c r="R5" i="12"/>
  <c r="M21" i="1"/>
  <c r="N20" i="1"/>
  <c r="L20" i="1"/>
  <c r="S20" i="1"/>
  <c r="P20" i="1"/>
  <c r="O20" i="1"/>
  <c r="S3" i="11"/>
  <c r="T4" i="11"/>
  <c r="T2" i="11" s="1"/>
  <c r="S3" i="12" l="1"/>
  <c r="S4" i="12"/>
  <c r="NR3" i="11"/>
  <c r="NS4" i="11"/>
  <c r="NS2" i="11" s="1"/>
  <c r="DN3" i="11"/>
  <c r="DO4" i="11"/>
  <c r="DO2" i="11" s="1"/>
  <c r="MK3" i="11"/>
  <c r="ML4" i="11"/>
  <c r="ML2" i="11" s="1"/>
  <c r="LE4" i="11"/>
  <c r="LE2" i="11" s="1"/>
  <c r="LD3" i="11"/>
  <c r="CH4" i="11"/>
  <c r="CH2" i="11" s="1"/>
  <c r="CG3" i="11"/>
  <c r="IP3" i="11"/>
  <c r="IQ4" i="11"/>
  <c r="IQ2" i="11" s="1"/>
  <c r="GC4" i="11"/>
  <c r="GC2" i="11" s="1"/>
  <c r="GB3" i="11"/>
  <c r="HI3" i="11"/>
  <c r="HJ4" i="11"/>
  <c r="HJ2" i="11" s="1"/>
  <c r="JX4" i="11"/>
  <c r="JX2" i="11" s="1"/>
  <c r="JW3" i="11"/>
  <c r="EV4" i="11"/>
  <c r="EV2" i="11" s="1"/>
  <c r="EU3" i="11"/>
  <c r="AZ3" i="11"/>
  <c r="BA4" i="11"/>
  <c r="BA2" i="11" s="1"/>
  <c r="D25" i="9"/>
  <c r="G24" i="9"/>
  <c r="E24" i="9"/>
  <c r="F24" i="9"/>
  <c r="G15" i="8"/>
  <c r="P21" i="1"/>
  <c r="S21" i="1"/>
  <c r="N21" i="1"/>
  <c r="L21" i="1"/>
  <c r="M22" i="1"/>
  <c r="O21" i="1"/>
  <c r="E60" i="1"/>
  <c r="K59" i="1"/>
  <c r="D59" i="1"/>
  <c r="H59" i="1"/>
  <c r="F59" i="1"/>
  <c r="G59" i="1"/>
  <c r="AQ18" i="1"/>
  <c r="AN18" i="1"/>
  <c r="AJ18" i="1"/>
  <c r="AK19" i="1"/>
  <c r="AL18" i="1"/>
  <c r="AM18" i="1"/>
  <c r="AC57" i="1"/>
  <c r="AI56" i="1"/>
  <c r="AB56" i="1"/>
  <c r="AF56" i="1"/>
  <c r="AD56" i="1"/>
  <c r="AE56" i="1"/>
  <c r="AS55" i="1"/>
  <c r="AY54" i="1"/>
  <c r="AR54" i="1"/>
  <c r="AV54" i="1"/>
  <c r="AT54" i="1"/>
  <c r="AU54" i="1"/>
  <c r="T6" i="12"/>
  <c r="S5" i="12"/>
  <c r="M59" i="1"/>
  <c r="S58" i="1"/>
  <c r="P58" i="1"/>
  <c r="L58" i="1"/>
  <c r="O58" i="1"/>
  <c r="N58" i="1"/>
  <c r="AA20" i="1"/>
  <c r="X20" i="1"/>
  <c r="T20" i="1"/>
  <c r="V20" i="1"/>
  <c r="U21" i="1"/>
  <c r="W20" i="1"/>
  <c r="AI19" i="1"/>
  <c r="AF19" i="1"/>
  <c r="AB19" i="1"/>
  <c r="AC20" i="1"/>
  <c r="AD19" i="1"/>
  <c r="AE19" i="1"/>
  <c r="X57" i="1"/>
  <c r="T57" i="1"/>
  <c r="AA57" i="1"/>
  <c r="U58" i="1"/>
  <c r="V57" i="1"/>
  <c r="W57" i="1"/>
  <c r="AK56" i="1"/>
  <c r="AQ55" i="1"/>
  <c r="AJ55" i="1"/>
  <c r="AN55" i="1"/>
  <c r="AM55" i="1"/>
  <c r="AL55" i="1"/>
  <c r="H22" i="1"/>
  <c r="K22" i="1"/>
  <c r="E23" i="1"/>
  <c r="D22" i="1"/>
  <c r="F22" i="1"/>
  <c r="G22" i="1"/>
  <c r="AS18" i="1"/>
  <c r="AT17" i="1"/>
  <c r="AY17" i="1"/>
  <c r="AR17" i="1"/>
  <c r="AV17" i="1"/>
  <c r="AU17" i="1"/>
  <c r="T3" i="11"/>
  <c r="U4" i="11"/>
  <c r="U2" i="11" s="1"/>
  <c r="T3" i="12" l="1"/>
  <c r="T4" i="12"/>
  <c r="LE3" i="11"/>
  <c r="LF4" i="11"/>
  <c r="LF2" i="11" s="1"/>
  <c r="ML3" i="11"/>
  <c r="MM4" i="11"/>
  <c r="MM2" i="11" s="1"/>
  <c r="NT4" i="11"/>
  <c r="NT2" i="11" s="1"/>
  <c r="NS3" i="11"/>
  <c r="EW4" i="11"/>
  <c r="EW2" i="11" s="1"/>
  <c r="EV3" i="11"/>
  <c r="JX3" i="11"/>
  <c r="JY4" i="11"/>
  <c r="JY2" i="11" s="1"/>
  <c r="HK4" i="11"/>
  <c r="HK2" i="11" s="1"/>
  <c r="HJ3" i="11"/>
  <c r="GC3" i="11"/>
  <c r="GD4" i="11"/>
  <c r="GD2" i="11" s="1"/>
  <c r="IR4" i="11"/>
  <c r="IR2" i="11" s="1"/>
  <c r="IQ3" i="11"/>
  <c r="CH3" i="11"/>
  <c r="CI4" i="11"/>
  <c r="CI2" i="11" s="1"/>
  <c r="DO3" i="11"/>
  <c r="DP4" i="11"/>
  <c r="DP2" i="11" s="1"/>
  <c r="BB4" i="11"/>
  <c r="BB2" i="11" s="1"/>
  <c r="BA3" i="11"/>
  <c r="F25" i="9"/>
  <c r="D26" i="9"/>
  <c r="G25" i="9"/>
  <c r="E25" i="9"/>
  <c r="H15" i="8"/>
  <c r="B16" i="8" s="1" a="1"/>
  <c r="X21" i="1"/>
  <c r="AA21" i="1"/>
  <c r="V21" i="1"/>
  <c r="U22" i="1"/>
  <c r="T21" i="1"/>
  <c r="W21" i="1"/>
  <c r="U6" i="12"/>
  <c r="T5" i="12"/>
  <c r="P22" i="1"/>
  <c r="S22" i="1"/>
  <c r="M23" i="1"/>
  <c r="L22" i="1"/>
  <c r="N22" i="1"/>
  <c r="O22" i="1"/>
  <c r="H23" i="1"/>
  <c r="K23" i="1"/>
  <c r="F23" i="1"/>
  <c r="E24" i="1"/>
  <c r="D23" i="1"/>
  <c r="G23" i="1"/>
  <c r="AC21" i="1"/>
  <c r="AD20" i="1"/>
  <c r="AB20" i="1"/>
  <c r="AF20" i="1"/>
  <c r="AI20" i="1"/>
  <c r="AE20" i="1"/>
  <c r="AS19" i="1"/>
  <c r="AT18" i="1"/>
  <c r="AR18" i="1"/>
  <c r="AV18" i="1"/>
  <c r="AY18" i="1"/>
  <c r="AU18" i="1"/>
  <c r="AK57" i="1"/>
  <c r="AQ56" i="1"/>
  <c r="AN56" i="1"/>
  <c r="AJ56" i="1"/>
  <c r="AL56" i="1"/>
  <c r="AM56" i="1"/>
  <c r="U59" i="1"/>
  <c r="AA58" i="1"/>
  <c r="X58" i="1"/>
  <c r="T58" i="1"/>
  <c r="V58" i="1"/>
  <c r="W58" i="1"/>
  <c r="M60" i="1"/>
  <c r="S59" i="1"/>
  <c r="L59" i="1"/>
  <c r="P59" i="1"/>
  <c r="N59" i="1"/>
  <c r="O59" i="1"/>
  <c r="AY55" i="1"/>
  <c r="AV55" i="1"/>
  <c r="AS56" i="1"/>
  <c r="AR55" i="1"/>
  <c r="AU55" i="1"/>
  <c r="AT55" i="1"/>
  <c r="AC58" i="1"/>
  <c r="AI57" i="1"/>
  <c r="AB57" i="1"/>
  <c r="AF57" i="1"/>
  <c r="AD57" i="1"/>
  <c r="AE57" i="1"/>
  <c r="AN19" i="1"/>
  <c r="AQ19" i="1"/>
  <c r="AL19" i="1"/>
  <c r="AK20" i="1"/>
  <c r="AJ19" i="1"/>
  <c r="AM19" i="1"/>
  <c r="E61" i="1"/>
  <c r="K60" i="1"/>
  <c r="H60" i="1"/>
  <c r="D60" i="1"/>
  <c r="F60" i="1"/>
  <c r="G60" i="1"/>
  <c r="V4" i="11"/>
  <c r="V2" i="11" s="1"/>
  <c r="U3" i="11"/>
  <c r="U3" i="12" l="1"/>
  <c r="U4" i="12"/>
  <c r="B17" i="8" a="1"/>
  <c r="H16" i="8"/>
  <c r="B16" i="8"/>
  <c r="C16" i="8"/>
  <c r="E16" i="8"/>
  <c r="F16" i="8"/>
  <c r="G16" i="8"/>
  <c r="D16" i="8"/>
  <c r="CI3" i="11"/>
  <c r="CJ4" i="11"/>
  <c r="CJ2" i="11" s="1"/>
  <c r="IR3" i="11"/>
  <c r="IS4" i="11"/>
  <c r="IS2" i="11" s="1"/>
  <c r="GD3" i="11"/>
  <c r="GE4" i="11"/>
  <c r="GE2" i="11" s="1"/>
  <c r="HK3" i="11"/>
  <c r="HL4" i="11"/>
  <c r="HL2" i="11" s="1"/>
  <c r="JZ4" i="11"/>
  <c r="JZ2" i="11" s="1"/>
  <c r="JY3" i="11"/>
  <c r="EX4" i="11"/>
  <c r="EX2" i="11" s="1"/>
  <c r="EW3" i="11"/>
  <c r="MM3" i="11"/>
  <c r="MN4" i="11"/>
  <c r="MN2" i="11" s="1"/>
  <c r="LG4" i="11"/>
  <c r="LG2" i="11" s="1"/>
  <c r="LF3" i="11"/>
  <c r="DQ4" i="11"/>
  <c r="DQ2" i="11" s="1"/>
  <c r="DP3" i="11"/>
  <c r="NT3" i="11"/>
  <c r="NU4" i="11"/>
  <c r="NU2" i="11" s="1"/>
  <c r="BB3" i="11"/>
  <c r="BC4" i="11"/>
  <c r="BC2" i="11" s="1"/>
  <c r="D27" i="9"/>
  <c r="G26" i="9"/>
  <c r="E26" i="9"/>
  <c r="F26" i="9"/>
  <c r="B18" i="8"/>
  <c r="AC59" i="1"/>
  <c r="AI58" i="1"/>
  <c r="AB58" i="1"/>
  <c r="AF58" i="1"/>
  <c r="AD58" i="1"/>
  <c r="AE58" i="1"/>
  <c r="AS57" i="1"/>
  <c r="AY56" i="1"/>
  <c r="AR56" i="1"/>
  <c r="AV56" i="1"/>
  <c r="AT56" i="1"/>
  <c r="AU56" i="1"/>
  <c r="U60" i="1"/>
  <c r="AA59" i="1"/>
  <c r="T59" i="1"/>
  <c r="X59" i="1"/>
  <c r="V59" i="1"/>
  <c r="W59" i="1"/>
  <c r="AS20" i="1"/>
  <c r="AT19" i="1"/>
  <c r="AV19" i="1"/>
  <c r="AY19" i="1"/>
  <c r="AR19" i="1"/>
  <c r="AU19" i="1"/>
  <c r="U5" i="12"/>
  <c r="V6" i="12"/>
  <c r="AA22" i="1"/>
  <c r="X22" i="1"/>
  <c r="T22" i="1"/>
  <c r="U23" i="1"/>
  <c r="V22" i="1"/>
  <c r="W22" i="1"/>
  <c r="H61" i="1"/>
  <c r="D61" i="1"/>
  <c r="K61" i="1"/>
  <c r="E62" i="1"/>
  <c r="F61" i="1"/>
  <c r="G61" i="1"/>
  <c r="AQ20" i="1"/>
  <c r="AN20" i="1"/>
  <c r="AJ20" i="1"/>
  <c r="AL20" i="1"/>
  <c r="AK21" i="1"/>
  <c r="AM20" i="1"/>
  <c r="M61" i="1"/>
  <c r="S60" i="1"/>
  <c r="P60" i="1"/>
  <c r="L60" i="1"/>
  <c r="O60" i="1"/>
  <c r="N60" i="1"/>
  <c r="AN57" i="1"/>
  <c r="AJ57" i="1"/>
  <c r="AQ57" i="1"/>
  <c r="AK58" i="1"/>
  <c r="AL57" i="1"/>
  <c r="AM57" i="1"/>
  <c r="AI21" i="1"/>
  <c r="AF21" i="1"/>
  <c r="AB21" i="1"/>
  <c r="AD21" i="1"/>
  <c r="AC22" i="1"/>
  <c r="AE21" i="1"/>
  <c r="E25" i="1"/>
  <c r="F24" i="1"/>
  <c r="D24" i="1"/>
  <c r="K24" i="1"/>
  <c r="H24" i="1"/>
  <c r="G24" i="1"/>
  <c r="P23" i="1"/>
  <c r="S23" i="1"/>
  <c r="M24" i="1"/>
  <c r="L23" i="1"/>
  <c r="N23" i="1"/>
  <c r="O23" i="1"/>
  <c r="V3" i="11"/>
  <c r="W4" i="11"/>
  <c r="W2" i="11" s="1"/>
  <c r="V3" i="12" l="1"/>
  <c r="V4" i="12"/>
  <c r="E17" i="8"/>
  <c r="H17" i="8"/>
  <c r="F17" i="8"/>
  <c r="C17" i="8"/>
  <c r="G17" i="8"/>
  <c r="D17" i="8"/>
  <c r="B17" i="8"/>
  <c r="LG3" i="11"/>
  <c r="LH4" i="11"/>
  <c r="LH2" i="11" s="1"/>
  <c r="MN3" i="11"/>
  <c r="MO4" i="11"/>
  <c r="MO2" i="11" s="1"/>
  <c r="EX3" i="11"/>
  <c r="EY4" i="11"/>
  <c r="EY2" i="11" s="1"/>
  <c r="GF4" i="11"/>
  <c r="GF2" i="11" s="1"/>
  <c r="GE3" i="11"/>
  <c r="CJ3" i="11"/>
  <c r="CK4" i="11"/>
  <c r="CK2" i="11" s="1"/>
  <c r="NV4" i="11"/>
  <c r="NV2" i="11" s="1"/>
  <c r="NU3" i="11"/>
  <c r="DR4" i="11"/>
  <c r="DR2" i="11" s="1"/>
  <c r="DQ3" i="11"/>
  <c r="JZ3" i="11"/>
  <c r="KA4" i="11"/>
  <c r="KA2" i="11" s="1"/>
  <c r="HM4" i="11"/>
  <c r="HM2" i="11" s="1"/>
  <c r="HL3" i="11"/>
  <c r="IT4" i="11"/>
  <c r="IT2" i="11" s="1"/>
  <c r="IS3" i="11"/>
  <c r="BC3" i="11"/>
  <c r="BD4" i="11"/>
  <c r="BD2" i="11" s="1"/>
  <c r="F27" i="9"/>
  <c r="D28" i="9"/>
  <c r="G27" i="9"/>
  <c r="E27" i="9"/>
  <c r="C18" i="8"/>
  <c r="H25" i="1"/>
  <c r="K25" i="1"/>
  <c r="E26" i="1"/>
  <c r="D25" i="1"/>
  <c r="F25" i="1"/>
  <c r="G25" i="1"/>
  <c r="AN21" i="1"/>
  <c r="AQ21" i="1"/>
  <c r="AL21" i="1"/>
  <c r="AK22" i="1"/>
  <c r="AJ21" i="1"/>
  <c r="AM21" i="1"/>
  <c r="H62" i="1"/>
  <c r="D62" i="1"/>
  <c r="E63" i="1"/>
  <c r="K62" i="1"/>
  <c r="F62" i="1"/>
  <c r="G62" i="1"/>
  <c r="AS21" i="1"/>
  <c r="AT20" i="1"/>
  <c r="AR20" i="1"/>
  <c r="AY20" i="1"/>
  <c r="AV20" i="1"/>
  <c r="AU20" i="1"/>
  <c r="AS58" i="1"/>
  <c r="AV57" i="1"/>
  <c r="AR57" i="1"/>
  <c r="AY57" i="1"/>
  <c r="AT57" i="1"/>
  <c r="AU57" i="1"/>
  <c r="P24" i="1"/>
  <c r="S24" i="1"/>
  <c r="M25" i="1"/>
  <c r="L24" i="1"/>
  <c r="N24" i="1"/>
  <c r="O24" i="1"/>
  <c r="AF22" i="1"/>
  <c r="AI22" i="1"/>
  <c r="AD22" i="1"/>
  <c r="AC23" i="1"/>
  <c r="AB22" i="1"/>
  <c r="AE22" i="1"/>
  <c r="AK59" i="1"/>
  <c r="AQ58" i="1"/>
  <c r="AJ58" i="1"/>
  <c r="AN58" i="1"/>
  <c r="AL58" i="1"/>
  <c r="AM58" i="1"/>
  <c r="P61" i="1"/>
  <c r="L61" i="1"/>
  <c r="M62" i="1"/>
  <c r="S61" i="1"/>
  <c r="N61" i="1"/>
  <c r="O61" i="1"/>
  <c r="U24" i="1"/>
  <c r="V23" i="1"/>
  <c r="T23" i="1"/>
  <c r="X23" i="1"/>
  <c r="AA23" i="1"/>
  <c r="W23" i="1"/>
  <c r="W6" i="12"/>
  <c r="V5" i="12"/>
  <c r="X60" i="1"/>
  <c r="T60" i="1"/>
  <c r="AA60" i="1"/>
  <c r="U61" i="1"/>
  <c r="V60" i="1"/>
  <c r="W60" i="1"/>
  <c r="AD59" i="1"/>
  <c r="AF59" i="1"/>
  <c r="AB59" i="1"/>
  <c r="AI59" i="1"/>
  <c r="AC60" i="1"/>
  <c r="AE59" i="1"/>
  <c r="X4" i="11"/>
  <c r="X2" i="11" s="1"/>
  <c r="W3" i="11"/>
  <c r="W3" i="12" l="1"/>
  <c r="W4" i="12"/>
  <c r="IT3" i="11"/>
  <c r="IU4" i="11"/>
  <c r="IU2" i="11" s="1"/>
  <c r="NV3" i="11"/>
  <c r="NW4" i="11"/>
  <c r="NW2" i="11" s="1"/>
  <c r="CL4" i="11"/>
  <c r="CL2" i="11" s="1"/>
  <c r="CK3" i="11"/>
  <c r="GG4" i="11"/>
  <c r="GG2" i="11" s="1"/>
  <c r="GF3" i="11"/>
  <c r="EZ4" i="11"/>
  <c r="EZ2" i="11" s="1"/>
  <c r="EY3" i="11"/>
  <c r="MO3" i="11"/>
  <c r="MP4" i="11"/>
  <c r="MP2" i="11" s="1"/>
  <c r="LI4" i="11"/>
  <c r="LI2" i="11" s="1"/>
  <c r="LH3" i="11"/>
  <c r="HN4" i="11"/>
  <c r="HN2" i="11" s="1"/>
  <c r="HM3" i="11"/>
  <c r="KB4" i="11"/>
  <c r="KB2" i="11" s="1"/>
  <c r="KA3" i="11"/>
  <c r="DS4" i="11"/>
  <c r="DS2" i="11" s="1"/>
  <c r="DR3" i="11"/>
  <c r="BD3" i="11"/>
  <c r="BE4" i="11"/>
  <c r="BE2" i="11" s="1"/>
  <c r="D29" i="9"/>
  <c r="G28" i="9"/>
  <c r="E28" i="9"/>
  <c r="F28" i="9"/>
  <c r="D18" i="8"/>
  <c r="AA24" i="1"/>
  <c r="X24" i="1"/>
  <c r="T24" i="1"/>
  <c r="V24" i="1"/>
  <c r="U25" i="1"/>
  <c r="W24" i="1"/>
  <c r="AN59" i="1"/>
  <c r="AJ59" i="1"/>
  <c r="AQ59" i="1"/>
  <c r="AK60" i="1"/>
  <c r="AL59" i="1"/>
  <c r="AM59" i="1"/>
  <c r="AI23" i="1"/>
  <c r="AF23" i="1"/>
  <c r="AB23" i="1"/>
  <c r="AC24" i="1"/>
  <c r="AD23" i="1"/>
  <c r="AE23" i="1"/>
  <c r="M26" i="1"/>
  <c r="N25" i="1"/>
  <c r="L25" i="1"/>
  <c r="P25" i="1"/>
  <c r="S25" i="1"/>
  <c r="O25" i="1"/>
  <c r="AY21" i="1"/>
  <c r="AV21" i="1"/>
  <c r="AR21" i="1"/>
  <c r="AT21" i="1"/>
  <c r="AS22" i="1"/>
  <c r="AU21" i="1"/>
  <c r="AF60" i="1"/>
  <c r="AB60" i="1"/>
  <c r="AC61" i="1"/>
  <c r="AI60" i="1"/>
  <c r="AD60" i="1"/>
  <c r="AE60" i="1"/>
  <c r="U62" i="1"/>
  <c r="AA61" i="1"/>
  <c r="X61" i="1"/>
  <c r="T61" i="1"/>
  <c r="W61" i="1"/>
  <c r="V61" i="1"/>
  <c r="W5" i="12"/>
  <c r="X6" i="12"/>
  <c r="P62" i="1"/>
  <c r="L62" i="1"/>
  <c r="M63" i="1"/>
  <c r="S62" i="1"/>
  <c r="O62" i="1"/>
  <c r="N62" i="1"/>
  <c r="AS59" i="1"/>
  <c r="AY58" i="1"/>
  <c r="AR58" i="1"/>
  <c r="AV58" i="1"/>
  <c r="AU58" i="1"/>
  <c r="AT58" i="1"/>
  <c r="H63" i="1"/>
  <c r="D63" i="1"/>
  <c r="E64" i="1"/>
  <c r="K63" i="1"/>
  <c r="F63" i="1"/>
  <c r="G63" i="1"/>
  <c r="AK23" i="1"/>
  <c r="AL22" i="1"/>
  <c r="AQ22" i="1"/>
  <c r="AJ22" i="1"/>
  <c r="AN22" i="1"/>
  <c r="AM22" i="1"/>
  <c r="H26" i="1"/>
  <c r="K26" i="1"/>
  <c r="E27" i="1"/>
  <c r="D26" i="1"/>
  <c r="F26" i="1"/>
  <c r="G26" i="1"/>
  <c r="Y4" i="11"/>
  <c r="Y2" i="11" s="1"/>
  <c r="X3" i="11"/>
  <c r="X3" i="12" l="1"/>
  <c r="X4" i="12"/>
  <c r="DT4" i="11"/>
  <c r="DT2" i="11" s="1"/>
  <c r="DS3" i="11"/>
  <c r="HN3" i="11"/>
  <c r="HO4" i="11"/>
  <c r="HO2" i="11" s="1"/>
  <c r="EZ3" i="11"/>
  <c r="FA4" i="11"/>
  <c r="FA2" i="11" s="1"/>
  <c r="GH4" i="11"/>
  <c r="GH2" i="11" s="1"/>
  <c r="GG3" i="11"/>
  <c r="CL3" i="11"/>
  <c r="CM4" i="11"/>
  <c r="CM2" i="11" s="1"/>
  <c r="IU3" i="11"/>
  <c r="IV4" i="11"/>
  <c r="IV2" i="11" s="1"/>
  <c r="KB3" i="11"/>
  <c r="KC4" i="11"/>
  <c r="KC2" i="11" s="1"/>
  <c r="LI3" i="11"/>
  <c r="LJ4" i="11"/>
  <c r="LJ2" i="11" s="1"/>
  <c r="MP3" i="11"/>
  <c r="MQ4" i="11"/>
  <c r="MQ2" i="11" s="1"/>
  <c r="NX4" i="11"/>
  <c r="NX2" i="11" s="1"/>
  <c r="NW3" i="11"/>
  <c r="BE3" i="11"/>
  <c r="BF4" i="11"/>
  <c r="BF2" i="11" s="1"/>
  <c r="F29" i="9"/>
  <c r="D30" i="9"/>
  <c r="G29" i="9"/>
  <c r="E29" i="9"/>
  <c r="E18" i="8"/>
  <c r="H64" i="1"/>
  <c r="D64" i="1"/>
  <c r="E65" i="1"/>
  <c r="K64" i="1"/>
  <c r="F64" i="1"/>
  <c r="G64" i="1"/>
  <c r="M64" i="1"/>
  <c r="S63" i="1"/>
  <c r="L63" i="1"/>
  <c r="P63" i="1"/>
  <c r="N63" i="1"/>
  <c r="O63" i="1"/>
  <c r="X62" i="1"/>
  <c r="T62" i="1"/>
  <c r="AA62" i="1"/>
  <c r="U63" i="1"/>
  <c r="V62" i="1"/>
  <c r="W62" i="1"/>
  <c r="P26" i="1"/>
  <c r="S26" i="1"/>
  <c r="M27" i="1"/>
  <c r="L26" i="1"/>
  <c r="N26" i="1"/>
  <c r="O26" i="1"/>
  <c r="AC25" i="1"/>
  <c r="AD24" i="1"/>
  <c r="AB24" i="1"/>
  <c r="AF24" i="1"/>
  <c r="AI24" i="1"/>
  <c r="AE24" i="1"/>
  <c r="H27" i="1"/>
  <c r="K27" i="1"/>
  <c r="F27" i="1"/>
  <c r="E28" i="1"/>
  <c r="D27" i="1"/>
  <c r="G27" i="1"/>
  <c r="AN23" i="1"/>
  <c r="AQ23" i="1"/>
  <c r="AL23" i="1"/>
  <c r="AK24" i="1"/>
  <c r="AJ23" i="1"/>
  <c r="AM23" i="1"/>
  <c r="AV59" i="1"/>
  <c r="AS60" i="1"/>
  <c r="AY59" i="1"/>
  <c r="AR59" i="1"/>
  <c r="AT59" i="1"/>
  <c r="AU59" i="1"/>
  <c r="Y6" i="12"/>
  <c r="X5" i="12"/>
  <c r="AC62" i="1"/>
  <c r="AI61" i="1"/>
  <c r="AB61" i="1"/>
  <c r="AF61" i="1"/>
  <c r="AD61" i="1"/>
  <c r="AE61" i="1"/>
  <c r="AV22" i="1"/>
  <c r="AY22" i="1"/>
  <c r="AT22" i="1"/>
  <c r="AS23" i="1"/>
  <c r="AR22" i="1"/>
  <c r="AU22" i="1"/>
  <c r="AN60" i="1"/>
  <c r="AJ60" i="1"/>
  <c r="AQ60" i="1"/>
  <c r="AK61" i="1"/>
  <c r="AM60" i="1"/>
  <c r="AL60" i="1"/>
  <c r="U26" i="1"/>
  <c r="V25" i="1"/>
  <c r="T25" i="1"/>
  <c r="AA25" i="1"/>
  <c r="X25" i="1"/>
  <c r="W25" i="1"/>
  <c r="Y3" i="11"/>
  <c r="Z4" i="11"/>
  <c r="Z2" i="11" s="1"/>
  <c r="Y3" i="12" l="1"/>
  <c r="Y4" i="12"/>
  <c r="NX3" i="11"/>
  <c r="NY4" i="11"/>
  <c r="NY2" i="11" s="1"/>
  <c r="KD4" i="11"/>
  <c r="KD2" i="11" s="1"/>
  <c r="KC3" i="11"/>
  <c r="CM3" i="11"/>
  <c r="CN4" i="11"/>
  <c r="CN2" i="11" s="1"/>
  <c r="GI4" i="11"/>
  <c r="GI2" i="11" s="1"/>
  <c r="GH3" i="11"/>
  <c r="FB4" i="11"/>
  <c r="FB2" i="11" s="1"/>
  <c r="FA3" i="11"/>
  <c r="MQ3" i="11"/>
  <c r="MR4" i="11"/>
  <c r="MR2" i="11" s="1"/>
  <c r="LK4" i="11"/>
  <c r="LK2" i="11" s="1"/>
  <c r="LJ3" i="11"/>
  <c r="IW4" i="11"/>
  <c r="IW2" i="11" s="1"/>
  <c r="IV3" i="11"/>
  <c r="HP4" i="11"/>
  <c r="HP2" i="11" s="1"/>
  <c r="HO3" i="11"/>
  <c r="DU4" i="11"/>
  <c r="DU2" i="11" s="1"/>
  <c r="DT3" i="11"/>
  <c r="BF3" i="11"/>
  <c r="BG4" i="11"/>
  <c r="BG2" i="11" s="1"/>
  <c r="D31" i="9"/>
  <c r="G30" i="9"/>
  <c r="E30" i="9"/>
  <c r="F30" i="9"/>
  <c r="F18" i="8"/>
  <c r="U27" i="1"/>
  <c r="V26" i="1"/>
  <c r="X26" i="1"/>
  <c r="AA26" i="1"/>
  <c r="T26" i="1"/>
  <c r="W26" i="1"/>
  <c r="Y5" i="12"/>
  <c r="Z6" i="12"/>
  <c r="H65" i="1"/>
  <c r="D65" i="1"/>
  <c r="E66" i="1"/>
  <c r="K65" i="1"/>
  <c r="F65" i="1"/>
  <c r="G65" i="1"/>
  <c r="AN61" i="1"/>
  <c r="AJ61" i="1"/>
  <c r="AK62" i="1"/>
  <c r="AQ61" i="1"/>
  <c r="AM61" i="1"/>
  <c r="AL61" i="1"/>
  <c r="AS61" i="1"/>
  <c r="AY60" i="1"/>
  <c r="AR60" i="1"/>
  <c r="AV60" i="1"/>
  <c r="AT60" i="1"/>
  <c r="AU60" i="1"/>
  <c r="H28" i="1"/>
  <c r="K28" i="1"/>
  <c r="E29" i="1"/>
  <c r="D28" i="1"/>
  <c r="F28" i="1"/>
  <c r="G28" i="1"/>
  <c r="AI25" i="1"/>
  <c r="AF25" i="1"/>
  <c r="AB25" i="1"/>
  <c r="AC26" i="1"/>
  <c r="AD25" i="1"/>
  <c r="AE25" i="1"/>
  <c r="AY23" i="1"/>
  <c r="AV23" i="1"/>
  <c r="AR23" i="1"/>
  <c r="AT23" i="1"/>
  <c r="AS24" i="1"/>
  <c r="AU23" i="1"/>
  <c r="AC63" i="1"/>
  <c r="AI62" i="1"/>
  <c r="AF62" i="1"/>
  <c r="AB62" i="1"/>
  <c r="AD62" i="1"/>
  <c r="AE62" i="1"/>
  <c r="AQ24" i="1"/>
  <c r="AN24" i="1"/>
  <c r="AJ24" i="1"/>
  <c r="AL24" i="1"/>
  <c r="AK25" i="1"/>
  <c r="AM24" i="1"/>
  <c r="M28" i="1"/>
  <c r="N27" i="1"/>
  <c r="L27" i="1"/>
  <c r="P27" i="1"/>
  <c r="S27" i="1"/>
  <c r="O27" i="1"/>
  <c r="X63" i="1"/>
  <c r="T63" i="1"/>
  <c r="U64" i="1"/>
  <c r="AA63" i="1"/>
  <c r="V63" i="1"/>
  <c r="W63" i="1"/>
  <c r="P64" i="1"/>
  <c r="L64" i="1"/>
  <c r="S64" i="1"/>
  <c r="M65" i="1"/>
  <c r="N64" i="1"/>
  <c r="O64" i="1"/>
  <c r="Z3" i="11"/>
  <c r="AA4" i="11"/>
  <c r="AA2" i="11" s="1"/>
  <c r="Z3" i="12" l="1"/>
  <c r="Z4" i="12"/>
  <c r="D32" i="9"/>
  <c r="F32" i="9" s="1"/>
  <c r="DV4" i="11"/>
  <c r="DV2" i="11" s="1"/>
  <c r="DU3" i="11"/>
  <c r="HP3" i="11"/>
  <c r="HQ4" i="11"/>
  <c r="HQ2" i="11" s="1"/>
  <c r="IX4" i="11"/>
  <c r="IX2" i="11" s="1"/>
  <c r="IW3" i="11"/>
  <c r="FB3" i="11"/>
  <c r="FC4" i="11"/>
  <c r="FC2" i="11" s="1"/>
  <c r="GJ4" i="11"/>
  <c r="GJ2" i="11" s="1"/>
  <c r="GI3" i="11"/>
  <c r="CN3" i="11"/>
  <c r="CO4" i="11"/>
  <c r="CO2" i="11" s="1"/>
  <c r="KE4" i="11"/>
  <c r="KE2" i="11" s="1"/>
  <c r="KD3" i="11"/>
  <c r="NZ4" i="11"/>
  <c r="NZ2" i="11" s="1"/>
  <c r="NY3" i="11"/>
  <c r="LK3" i="11"/>
  <c r="LL4" i="11"/>
  <c r="LL2" i="11" s="1"/>
  <c r="MR3" i="11"/>
  <c r="MS4" i="11"/>
  <c r="MS2" i="11" s="1"/>
  <c r="G32" i="9"/>
  <c r="BG3" i="11"/>
  <c r="BH4" i="11"/>
  <c r="BH2" i="11" s="1"/>
  <c r="F31" i="9"/>
  <c r="G31" i="9"/>
  <c r="E31" i="9"/>
  <c r="G18" i="8"/>
  <c r="P65" i="1"/>
  <c r="L65" i="1"/>
  <c r="M66" i="1"/>
  <c r="S65" i="1"/>
  <c r="N65" i="1"/>
  <c r="O65" i="1"/>
  <c r="U65" i="1"/>
  <c r="AA64" i="1"/>
  <c r="X64" i="1"/>
  <c r="T64" i="1"/>
  <c r="V64" i="1"/>
  <c r="W64" i="1"/>
  <c r="AN25" i="1"/>
  <c r="AQ25" i="1"/>
  <c r="AK26" i="1"/>
  <c r="AJ25" i="1"/>
  <c r="AL25" i="1"/>
  <c r="AM25" i="1"/>
  <c r="AS25" i="1"/>
  <c r="AT24" i="1"/>
  <c r="AR24" i="1"/>
  <c r="AV24" i="1"/>
  <c r="AY24" i="1"/>
  <c r="AU24" i="1"/>
  <c r="AF26" i="1"/>
  <c r="AI26" i="1"/>
  <c r="AD26" i="1"/>
  <c r="AC27" i="1"/>
  <c r="AB26" i="1"/>
  <c r="AE26" i="1"/>
  <c r="H29" i="1"/>
  <c r="K29" i="1"/>
  <c r="E30" i="1"/>
  <c r="D29" i="1"/>
  <c r="F29" i="1"/>
  <c r="G29" i="1"/>
  <c r="AK63" i="1"/>
  <c r="AQ62" i="1"/>
  <c r="AJ62" i="1"/>
  <c r="AN62" i="1"/>
  <c r="AL62" i="1"/>
  <c r="AM62" i="1"/>
  <c r="AA6" i="12"/>
  <c r="Z5" i="12"/>
  <c r="P28" i="1"/>
  <c r="S28" i="1"/>
  <c r="M29" i="1"/>
  <c r="L28" i="1"/>
  <c r="N28" i="1"/>
  <c r="O28" i="1"/>
  <c r="AC64" i="1"/>
  <c r="AI63" i="1"/>
  <c r="AB63" i="1"/>
  <c r="AF63" i="1"/>
  <c r="AD63" i="1"/>
  <c r="AE63" i="1"/>
  <c r="AS62" i="1"/>
  <c r="AR61" i="1"/>
  <c r="AV61" i="1"/>
  <c r="AY61" i="1"/>
  <c r="AT61" i="1"/>
  <c r="AU61" i="1"/>
  <c r="E67" i="1"/>
  <c r="K66" i="1"/>
  <c r="H66" i="1"/>
  <c r="D66" i="1"/>
  <c r="F66" i="1"/>
  <c r="G66" i="1"/>
  <c r="X27" i="1"/>
  <c r="AA27" i="1"/>
  <c r="V27" i="1"/>
  <c r="U28" i="1"/>
  <c r="T27" i="1"/>
  <c r="W27" i="1"/>
  <c r="AB4" i="11"/>
  <c r="AB2" i="11" s="1"/>
  <c r="AA3" i="11"/>
  <c r="AA3" i="12" l="1"/>
  <c r="AA4" i="12"/>
  <c r="E32" i="9"/>
  <c r="D33" i="9"/>
  <c r="E33" i="9" s="1"/>
  <c r="MT4" i="11"/>
  <c r="MT2" i="11" s="1"/>
  <c r="MS3" i="11"/>
  <c r="LL3" i="11"/>
  <c r="LM4" i="11"/>
  <c r="LM2" i="11" s="1"/>
  <c r="NZ3" i="11"/>
  <c r="OA4" i="11"/>
  <c r="OA2" i="11" s="1"/>
  <c r="KE3" i="11"/>
  <c r="KF4" i="11"/>
  <c r="KF2" i="11" s="1"/>
  <c r="CP4" i="11"/>
  <c r="CP2" i="11" s="1"/>
  <c r="CO3" i="11"/>
  <c r="GK4" i="11"/>
  <c r="GK2" i="11" s="1"/>
  <c r="GJ3" i="11"/>
  <c r="FC3" i="11"/>
  <c r="FD4" i="11"/>
  <c r="FD2" i="11" s="1"/>
  <c r="IY4" i="11"/>
  <c r="IY2" i="11" s="1"/>
  <c r="IX3" i="11"/>
  <c r="HQ3" i="11"/>
  <c r="HR4" i="11"/>
  <c r="HR2" i="11" s="1"/>
  <c r="DW4" i="11"/>
  <c r="DW2" i="11" s="1"/>
  <c r="DV3" i="11"/>
  <c r="BH3" i="11"/>
  <c r="BI4" i="11"/>
  <c r="BI2" i="11" s="1"/>
  <c r="H18" i="8"/>
  <c r="B19" i="8" s="1" a="1"/>
  <c r="AA28" i="1"/>
  <c r="X28" i="1"/>
  <c r="T28" i="1"/>
  <c r="V28" i="1"/>
  <c r="U29" i="1"/>
  <c r="W28" i="1"/>
  <c r="AS63" i="1"/>
  <c r="AV62" i="1"/>
  <c r="AY62" i="1"/>
  <c r="AR62" i="1"/>
  <c r="AT62" i="1"/>
  <c r="AU62" i="1"/>
  <c r="M30" i="1"/>
  <c r="N29" i="1"/>
  <c r="L29" i="1"/>
  <c r="P29" i="1"/>
  <c r="S29" i="1"/>
  <c r="O29" i="1"/>
  <c r="AN63" i="1"/>
  <c r="AJ63" i="1"/>
  <c r="AQ63" i="1"/>
  <c r="AK64" i="1"/>
  <c r="AL63" i="1"/>
  <c r="AM63" i="1"/>
  <c r="AK27" i="1"/>
  <c r="AL26" i="1"/>
  <c r="AQ26" i="1"/>
  <c r="AJ26" i="1"/>
  <c r="AN26" i="1"/>
  <c r="AM26" i="1"/>
  <c r="P66" i="1"/>
  <c r="L66" i="1"/>
  <c r="S66" i="1"/>
  <c r="M67" i="1"/>
  <c r="O66" i="1"/>
  <c r="N66" i="1"/>
  <c r="H67" i="1"/>
  <c r="D67" i="1"/>
  <c r="E68" i="1"/>
  <c r="K67" i="1"/>
  <c r="F67" i="1"/>
  <c r="G67" i="1"/>
  <c r="AC65" i="1"/>
  <c r="AI64" i="1"/>
  <c r="AB64" i="1"/>
  <c r="AF64" i="1"/>
  <c r="AD64" i="1"/>
  <c r="AE64" i="1"/>
  <c r="AB6" i="12"/>
  <c r="AA5" i="12"/>
  <c r="E31" i="1"/>
  <c r="F30" i="1"/>
  <c r="D30" i="1"/>
  <c r="K30" i="1"/>
  <c r="H30" i="1"/>
  <c r="G30" i="1"/>
  <c r="AC28" i="1"/>
  <c r="AD27" i="1"/>
  <c r="AF27" i="1"/>
  <c r="AI27" i="1"/>
  <c r="AB27" i="1"/>
  <c r="AE27" i="1"/>
  <c r="AS26" i="1"/>
  <c r="AT25" i="1"/>
  <c r="AY25" i="1"/>
  <c r="AR25" i="1"/>
  <c r="AV25" i="1"/>
  <c r="AU25" i="1"/>
  <c r="X65" i="1"/>
  <c r="T65" i="1"/>
  <c r="AA65" i="1"/>
  <c r="U66" i="1"/>
  <c r="V65" i="1"/>
  <c r="W65" i="1"/>
  <c r="AB3" i="11"/>
  <c r="AC4" i="11"/>
  <c r="AC2" i="11" s="1"/>
  <c r="AB3" i="12" l="1"/>
  <c r="AB4" i="12"/>
  <c r="F33" i="9"/>
  <c r="D34" i="9"/>
  <c r="F34" i="9" s="1"/>
  <c r="G33" i="9"/>
  <c r="B20" i="8" a="1"/>
  <c r="H19" i="8"/>
  <c r="F19" i="8"/>
  <c r="G19" i="8"/>
  <c r="E19" i="8"/>
  <c r="B19" i="8"/>
  <c r="C19" i="8"/>
  <c r="D19" i="8"/>
  <c r="DX4" i="11"/>
  <c r="DX2" i="11" s="1"/>
  <c r="DW3" i="11"/>
  <c r="HR3" i="11"/>
  <c r="HS4" i="11"/>
  <c r="HS2" i="11" s="1"/>
  <c r="IZ4" i="11"/>
  <c r="IZ2" i="11" s="1"/>
  <c r="IY3" i="11"/>
  <c r="FD3" i="11"/>
  <c r="FE4" i="11"/>
  <c r="FE2" i="11" s="1"/>
  <c r="GL4" i="11"/>
  <c r="GL2" i="11" s="1"/>
  <c r="GK3" i="11"/>
  <c r="CP3" i="11"/>
  <c r="CQ4" i="11"/>
  <c r="CQ2" i="11" s="1"/>
  <c r="OA3" i="11"/>
  <c r="OB4" i="11"/>
  <c r="OB2" i="11" s="1"/>
  <c r="KF3" i="11"/>
  <c r="KG4" i="11"/>
  <c r="KG2" i="11" s="1"/>
  <c r="LN4" i="11"/>
  <c r="LN2" i="11" s="1"/>
  <c r="LM3" i="11"/>
  <c r="MU4" i="11"/>
  <c r="MU2" i="11" s="1"/>
  <c r="MT3" i="11"/>
  <c r="BI3" i="11"/>
  <c r="BJ4" i="11"/>
  <c r="BJ2" i="11" s="1"/>
  <c r="B21" i="8"/>
  <c r="X66" i="1"/>
  <c r="T66" i="1"/>
  <c r="U67" i="1"/>
  <c r="AA66" i="1"/>
  <c r="V66" i="1"/>
  <c r="W66" i="1"/>
  <c r="AS27" i="1"/>
  <c r="AT26" i="1"/>
  <c r="AR26" i="1"/>
  <c r="AV26" i="1"/>
  <c r="AY26" i="1"/>
  <c r="AU26" i="1"/>
  <c r="E32" i="1"/>
  <c r="F31" i="1"/>
  <c r="D31" i="1"/>
  <c r="H31" i="1"/>
  <c r="K31" i="1"/>
  <c r="G31" i="1"/>
  <c r="AF65" i="1"/>
  <c r="AB65" i="1"/>
  <c r="AC66" i="1"/>
  <c r="AI65" i="1"/>
  <c r="AD65" i="1"/>
  <c r="AE65" i="1"/>
  <c r="AV63" i="1"/>
  <c r="AY63" i="1"/>
  <c r="AR63" i="1"/>
  <c r="AS64" i="1"/>
  <c r="AU63" i="1"/>
  <c r="AT63" i="1"/>
  <c r="AC29" i="1"/>
  <c r="AD28" i="1"/>
  <c r="AB28" i="1"/>
  <c r="AI28" i="1"/>
  <c r="AF28" i="1"/>
  <c r="AE28" i="1"/>
  <c r="AB5" i="12"/>
  <c r="AC6" i="12"/>
  <c r="E69" i="1"/>
  <c r="K68" i="1"/>
  <c r="D68" i="1"/>
  <c r="H68" i="1"/>
  <c r="F68" i="1"/>
  <c r="G68" i="1"/>
  <c r="P67" i="1"/>
  <c r="L67" i="1"/>
  <c r="M68" i="1"/>
  <c r="S67" i="1"/>
  <c r="N67" i="1"/>
  <c r="O67" i="1"/>
  <c r="AK28" i="1"/>
  <c r="AL27" i="1"/>
  <c r="AJ27" i="1"/>
  <c r="AQ27" i="1"/>
  <c r="AN27" i="1"/>
  <c r="AM27" i="1"/>
  <c r="AN64" i="1"/>
  <c r="AJ64" i="1"/>
  <c r="AQ64" i="1"/>
  <c r="AK65" i="1"/>
  <c r="AM64" i="1"/>
  <c r="AL64" i="1"/>
  <c r="M31" i="1"/>
  <c r="N30" i="1"/>
  <c r="L30" i="1"/>
  <c r="S30" i="1"/>
  <c r="P30" i="1"/>
  <c r="O30" i="1"/>
  <c r="X29" i="1"/>
  <c r="AA29" i="1"/>
  <c r="V29" i="1"/>
  <c r="U30" i="1"/>
  <c r="T29" i="1"/>
  <c r="W29" i="1"/>
  <c r="AD4" i="11"/>
  <c r="AD2" i="11" s="1"/>
  <c r="AC3" i="11"/>
  <c r="AC3" i="12" l="1"/>
  <c r="AC4" i="12"/>
  <c r="E34" i="9"/>
  <c r="G34" i="9"/>
  <c r="D35" i="9"/>
  <c r="D36" i="9" s="1"/>
  <c r="H20" i="8"/>
  <c r="D20" i="8"/>
  <c r="B20" i="8"/>
  <c r="F20" i="8"/>
  <c r="G20" i="8"/>
  <c r="C20" i="8"/>
  <c r="E20" i="8"/>
  <c r="MU3" i="11"/>
  <c r="MV4" i="11"/>
  <c r="MV2" i="11" s="1"/>
  <c r="OC4" i="11"/>
  <c r="OC2" i="11" s="1"/>
  <c r="OB3" i="11"/>
  <c r="LO4" i="11"/>
  <c r="LO2" i="11" s="1"/>
  <c r="LN3" i="11"/>
  <c r="KG3" i="11"/>
  <c r="KH4" i="11"/>
  <c r="KH2" i="11" s="1"/>
  <c r="CR4" i="11"/>
  <c r="CR2" i="11" s="1"/>
  <c r="CQ3" i="11"/>
  <c r="GM4" i="11"/>
  <c r="GM2" i="11" s="1"/>
  <c r="GL3" i="11"/>
  <c r="FF4" i="11"/>
  <c r="FF2" i="11" s="1"/>
  <c r="FE3" i="11"/>
  <c r="JA4" i="11"/>
  <c r="JA2" i="11" s="1"/>
  <c r="IZ3" i="11"/>
  <c r="HS3" i="11"/>
  <c r="HT4" i="11"/>
  <c r="HT2" i="11" s="1"/>
  <c r="DY4" i="11"/>
  <c r="DY2" i="11" s="1"/>
  <c r="DX3" i="11"/>
  <c r="BJ3" i="11"/>
  <c r="BK4" i="11"/>
  <c r="BK2" i="11" s="1"/>
  <c r="C21" i="8"/>
  <c r="P68" i="1"/>
  <c r="L68" i="1"/>
  <c r="S68" i="1"/>
  <c r="M69" i="1"/>
  <c r="N68" i="1"/>
  <c r="O68" i="1"/>
  <c r="AD6" i="12"/>
  <c r="AC5" i="12"/>
  <c r="H32" i="1"/>
  <c r="K32" i="1"/>
  <c r="E33" i="1"/>
  <c r="D32" i="1"/>
  <c r="F32" i="1"/>
  <c r="G32" i="1"/>
  <c r="X67" i="1"/>
  <c r="T67" i="1"/>
  <c r="AA67" i="1"/>
  <c r="U68" i="1"/>
  <c r="V67" i="1"/>
  <c r="W67" i="1"/>
  <c r="AA30" i="1"/>
  <c r="X30" i="1"/>
  <c r="T30" i="1"/>
  <c r="U31" i="1"/>
  <c r="V30" i="1"/>
  <c r="W30" i="1"/>
  <c r="P31" i="1"/>
  <c r="S31" i="1"/>
  <c r="N31" i="1"/>
  <c r="M32" i="1"/>
  <c r="L31" i="1"/>
  <c r="O31" i="1"/>
  <c r="AK66" i="1"/>
  <c r="AQ65" i="1"/>
  <c r="AN65" i="1"/>
  <c r="AJ65" i="1"/>
  <c r="AM65" i="1"/>
  <c r="AL65" i="1"/>
  <c r="AK29" i="1"/>
  <c r="AL28" i="1"/>
  <c r="AQ28" i="1"/>
  <c r="AJ28" i="1"/>
  <c r="AN28" i="1"/>
  <c r="AM28" i="1"/>
  <c r="E70" i="1"/>
  <c r="K69" i="1"/>
  <c r="D69" i="1"/>
  <c r="H69" i="1"/>
  <c r="F69" i="1"/>
  <c r="G69" i="1"/>
  <c r="AC30" i="1"/>
  <c r="AD29" i="1"/>
  <c r="AF29" i="1"/>
  <c r="AI29" i="1"/>
  <c r="AB29" i="1"/>
  <c r="AE29" i="1"/>
  <c r="AS65" i="1"/>
  <c r="AY64" i="1"/>
  <c r="AR64" i="1"/>
  <c r="AV64" i="1"/>
  <c r="AU64" i="1"/>
  <c r="AT64" i="1"/>
  <c r="AF66" i="1"/>
  <c r="AB66" i="1"/>
  <c r="AI66" i="1"/>
  <c r="AC67" i="1"/>
  <c r="AD66" i="1"/>
  <c r="AE66" i="1"/>
  <c r="AS28" i="1"/>
  <c r="AT27" i="1"/>
  <c r="AY27" i="1"/>
  <c r="AR27" i="1"/>
  <c r="AV27" i="1"/>
  <c r="AU27" i="1"/>
  <c r="AE4" i="11"/>
  <c r="AE2" i="11" s="1"/>
  <c r="AD3" i="11"/>
  <c r="E35" i="9" l="1"/>
  <c r="AD3" i="12"/>
  <c r="AD4" i="12"/>
  <c r="G35" i="9"/>
  <c r="F35" i="9"/>
  <c r="DZ4" i="11"/>
  <c r="DZ2" i="11" s="1"/>
  <c r="DY3" i="11"/>
  <c r="HT3" i="11"/>
  <c r="HU4" i="11"/>
  <c r="HU2" i="11" s="1"/>
  <c r="JB4" i="11"/>
  <c r="JB2" i="11" s="1"/>
  <c r="JA3" i="11"/>
  <c r="FF3" i="11"/>
  <c r="FG4" i="11"/>
  <c r="FG2" i="11" s="1"/>
  <c r="GN4" i="11"/>
  <c r="GN2" i="11" s="1"/>
  <c r="GM3" i="11"/>
  <c r="CR3" i="11"/>
  <c r="CS4" i="11"/>
  <c r="CS2" i="11" s="1"/>
  <c r="OD4" i="11"/>
  <c r="OD2" i="11" s="1"/>
  <c r="OC3" i="11"/>
  <c r="MW4" i="11"/>
  <c r="MW2" i="11" s="1"/>
  <c r="MV3" i="11"/>
  <c r="KH3" i="11"/>
  <c r="KI4" i="11"/>
  <c r="KI2" i="11" s="1"/>
  <c r="LP4" i="11"/>
  <c r="LP2" i="11" s="1"/>
  <c r="LO3" i="11"/>
  <c r="F36" i="9"/>
  <c r="E36" i="9"/>
  <c r="D37" i="9"/>
  <c r="G36" i="9"/>
  <c r="BL4" i="11"/>
  <c r="BL2" i="11" s="1"/>
  <c r="BK3" i="11"/>
  <c r="D21" i="8"/>
  <c r="AF30" i="1"/>
  <c r="AI30" i="1"/>
  <c r="AD30" i="1"/>
  <c r="AC31" i="1"/>
  <c r="AB30" i="1"/>
  <c r="AE30" i="1"/>
  <c r="AK30" i="1"/>
  <c r="AL29" i="1"/>
  <c r="AJ29" i="1"/>
  <c r="AQ29" i="1"/>
  <c r="AN29" i="1"/>
  <c r="AM29" i="1"/>
  <c r="U32" i="1"/>
  <c r="V31" i="1"/>
  <c r="T31" i="1"/>
  <c r="X31" i="1"/>
  <c r="AA31" i="1"/>
  <c r="W31" i="1"/>
  <c r="AE6" i="12"/>
  <c r="AD5" i="12"/>
  <c r="M70" i="1"/>
  <c r="S69" i="1"/>
  <c r="L69" i="1"/>
  <c r="P69" i="1"/>
  <c r="N69" i="1"/>
  <c r="O69" i="1"/>
  <c r="AV28" i="1"/>
  <c r="AY28" i="1"/>
  <c r="AT28" i="1"/>
  <c r="AS29" i="1"/>
  <c r="AR28" i="1"/>
  <c r="AU28" i="1"/>
  <c r="AC68" i="1"/>
  <c r="AI67" i="1"/>
  <c r="AF67" i="1"/>
  <c r="AB67" i="1"/>
  <c r="AD67" i="1"/>
  <c r="AE67" i="1"/>
  <c r="AS66" i="1"/>
  <c r="AR65" i="1"/>
  <c r="AV65" i="1"/>
  <c r="AY65" i="1"/>
  <c r="AT65" i="1"/>
  <c r="AU65" i="1"/>
  <c r="H70" i="1"/>
  <c r="D70" i="1"/>
  <c r="E71" i="1"/>
  <c r="I41" i="1" s="1" a="1"/>
  <c r="K70" i="1"/>
  <c r="F70" i="1"/>
  <c r="G70" i="1"/>
  <c r="AK67" i="1"/>
  <c r="AQ66" i="1"/>
  <c r="AN66" i="1"/>
  <c r="AJ66" i="1"/>
  <c r="AM66" i="1"/>
  <c r="AL66" i="1"/>
  <c r="M33" i="1"/>
  <c r="S32" i="1"/>
  <c r="L32" i="1"/>
  <c r="P32" i="1"/>
  <c r="N32" i="1"/>
  <c r="O32" i="1"/>
  <c r="U69" i="1"/>
  <c r="AA68" i="1"/>
  <c r="X68" i="1"/>
  <c r="T68" i="1"/>
  <c r="V68" i="1"/>
  <c r="W68" i="1"/>
  <c r="E34" i="1"/>
  <c r="I4" i="1" s="1" a="1"/>
  <c r="F33" i="1"/>
  <c r="D33" i="1"/>
  <c r="H33" i="1"/>
  <c r="K33" i="1"/>
  <c r="G33" i="1"/>
  <c r="AF4" i="11"/>
  <c r="AF2" i="11" s="1"/>
  <c r="AE3" i="11"/>
  <c r="AE3" i="12" l="1"/>
  <c r="AE4" i="12"/>
  <c r="I8" i="1"/>
  <c r="I6" i="1"/>
  <c r="I4" i="1"/>
  <c r="I33" i="1"/>
  <c r="I31" i="1"/>
  <c r="I29" i="1"/>
  <c r="I27" i="1"/>
  <c r="I25" i="1"/>
  <c r="I23" i="1"/>
  <c r="I21" i="1"/>
  <c r="I19" i="1"/>
  <c r="I17" i="1"/>
  <c r="I15" i="1"/>
  <c r="I13" i="1"/>
  <c r="I11" i="1"/>
  <c r="I9" i="1"/>
  <c r="I22" i="1"/>
  <c r="I20" i="1"/>
  <c r="I18" i="1"/>
  <c r="I16" i="1"/>
  <c r="I14" i="1"/>
  <c r="I12" i="1"/>
  <c r="I10" i="1"/>
  <c r="I7" i="1"/>
  <c r="I5" i="1"/>
  <c r="I34" i="1"/>
  <c r="I32" i="1"/>
  <c r="I30" i="1"/>
  <c r="I28" i="1"/>
  <c r="I26" i="1"/>
  <c r="I24" i="1"/>
  <c r="I55" i="1"/>
  <c r="I53" i="1"/>
  <c r="I47" i="1"/>
  <c r="I56" i="1"/>
  <c r="I61" i="1"/>
  <c r="I46" i="1"/>
  <c r="I66" i="1"/>
  <c r="I42" i="1"/>
  <c r="I70" i="1"/>
  <c r="I52" i="1"/>
  <c r="I45" i="1"/>
  <c r="I41" i="1"/>
  <c r="I51" i="1"/>
  <c r="I49" i="1"/>
  <c r="I44" i="1"/>
  <c r="I68" i="1"/>
  <c r="I63" i="1"/>
  <c r="I59" i="1"/>
  <c r="I62" i="1"/>
  <c r="I71" i="1"/>
  <c r="I67" i="1"/>
  <c r="I43" i="1"/>
  <c r="I64" i="1"/>
  <c r="I54" i="1"/>
  <c r="I58" i="1"/>
  <c r="I50" i="1"/>
  <c r="I60" i="1"/>
  <c r="I69" i="1"/>
  <c r="I65" i="1"/>
  <c r="I48" i="1"/>
  <c r="I57" i="1"/>
  <c r="LQ4" i="11"/>
  <c r="LQ2" i="11" s="1"/>
  <c r="LP3" i="11"/>
  <c r="KI3" i="11"/>
  <c r="KJ4" i="11"/>
  <c r="KJ2" i="11" s="1"/>
  <c r="MW3" i="11"/>
  <c r="MX4" i="11"/>
  <c r="MX2" i="11" s="1"/>
  <c r="OE4" i="11"/>
  <c r="OE2" i="11" s="1"/>
  <c r="OD3" i="11"/>
  <c r="CT4" i="11"/>
  <c r="CT2" i="11" s="1"/>
  <c r="CS3" i="11"/>
  <c r="GO4" i="11"/>
  <c r="GO2" i="11" s="1"/>
  <c r="GN3" i="11"/>
  <c r="FH4" i="11"/>
  <c r="FH2" i="11" s="1"/>
  <c r="FG3" i="11"/>
  <c r="JC4" i="11"/>
  <c r="JC2" i="11" s="1"/>
  <c r="JB3" i="11"/>
  <c r="HV4" i="11"/>
  <c r="HV2" i="11" s="1"/>
  <c r="HU3" i="11"/>
  <c r="EA4" i="11"/>
  <c r="EA2" i="11" s="1"/>
  <c r="DZ3" i="11"/>
  <c r="BM4" i="11"/>
  <c r="BM2" i="11" s="1"/>
  <c r="BL3" i="11"/>
  <c r="E37" i="9"/>
  <c r="F37" i="9"/>
  <c r="G37" i="9"/>
  <c r="D38" i="9"/>
  <c r="AF3" i="11"/>
  <c r="E21" i="8"/>
  <c r="H34" i="1"/>
  <c r="K34" i="1"/>
  <c r="F34" i="1"/>
  <c r="D34" i="1"/>
  <c r="G34" i="1"/>
  <c r="P33" i="1"/>
  <c r="S33" i="1"/>
  <c r="M34" i="1"/>
  <c r="Q4" i="1" s="1" a="1"/>
  <c r="L33" i="1"/>
  <c r="N33" i="1"/>
  <c r="O33" i="1"/>
  <c r="K71" i="1"/>
  <c r="D71" i="1"/>
  <c r="H71" i="1"/>
  <c r="F71" i="1"/>
  <c r="G71" i="1"/>
  <c r="AC69" i="1"/>
  <c r="AI68" i="1"/>
  <c r="AB68" i="1"/>
  <c r="AF68" i="1"/>
  <c r="AD68" i="1"/>
  <c r="AE68" i="1"/>
  <c r="AS30" i="1"/>
  <c r="AT29" i="1"/>
  <c r="AY29" i="1"/>
  <c r="AR29" i="1"/>
  <c r="AV29" i="1"/>
  <c r="AU29" i="1"/>
  <c r="M71" i="1"/>
  <c r="Q41" i="1" s="1" a="1"/>
  <c r="S70" i="1"/>
  <c r="P70" i="1"/>
  <c r="L70" i="1"/>
  <c r="N70" i="1"/>
  <c r="O70" i="1"/>
  <c r="AA32" i="1"/>
  <c r="X32" i="1"/>
  <c r="T32" i="1"/>
  <c r="U33" i="1"/>
  <c r="V32" i="1"/>
  <c r="W32" i="1"/>
  <c r="U70" i="1"/>
  <c r="AA69" i="1"/>
  <c r="T69" i="1"/>
  <c r="X69" i="1"/>
  <c r="V69" i="1"/>
  <c r="W69" i="1"/>
  <c r="AK68" i="1"/>
  <c r="AQ67" i="1"/>
  <c r="AJ67" i="1"/>
  <c r="AN67" i="1"/>
  <c r="AL67" i="1"/>
  <c r="AM67" i="1"/>
  <c r="AS67" i="1"/>
  <c r="AV66" i="1"/>
  <c r="AY66" i="1"/>
  <c r="AR66" i="1"/>
  <c r="AT66" i="1"/>
  <c r="AU66" i="1"/>
  <c r="AF6" i="12"/>
  <c r="AE5" i="12"/>
  <c r="AQ30" i="1"/>
  <c r="AN30" i="1"/>
  <c r="AJ30" i="1"/>
  <c r="AK31" i="1"/>
  <c r="AL30" i="1"/>
  <c r="AM30" i="1"/>
  <c r="AC32" i="1"/>
  <c r="AD31" i="1"/>
  <c r="AI31" i="1"/>
  <c r="AB31" i="1"/>
  <c r="AF31" i="1"/>
  <c r="AE31" i="1"/>
  <c r="AF3" i="12" l="1"/>
  <c r="AF4" i="12"/>
  <c r="Q26" i="1"/>
  <c r="Q29" i="1"/>
  <c r="Q30" i="1"/>
  <c r="Q8" i="1"/>
  <c r="Q19" i="1"/>
  <c r="Q33" i="1"/>
  <c r="Q34" i="1"/>
  <c r="Q12" i="1"/>
  <c r="Q25" i="1"/>
  <c r="Q21" i="1"/>
  <c r="Q6" i="1"/>
  <c r="Q31" i="1"/>
  <c r="Q7" i="1"/>
  <c r="Q10" i="1"/>
  <c r="Q16" i="1"/>
  <c r="Q14" i="1"/>
  <c r="Q24" i="1"/>
  <c r="Q5" i="1"/>
  <c r="Q28" i="1"/>
  <c r="Q32" i="1"/>
  <c r="Q27" i="1"/>
  <c r="Q15" i="1"/>
  <c r="Q23" i="1"/>
  <c r="Q20" i="1"/>
  <c r="Q18" i="1"/>
  <c r="Q13" i="1"/>
  <c r="Q22" i="1"/>
  <c r="Q4" i="1"/>
  <c r="Q11" i="1"/>
  <c r="Q17" i="1"/>
  <c r="Q9" i="1"/>
  <c r="Q62" i="1"/>
  <c r="Q60" i="1"/>
  <c r="Q53" i="1"/>
  <c r="Q58" i="1"/>
  <c r="Q67" i="1"/>
  <c r="Q68" i="1"/>
  <c r="Q70" i="1"/>
  <c r="Q46" i="1"/>
  <c r="Q66" i="1"/>
  <c r="Q51" i="1"/>
  <c r="Q54" i="1"/>
  <c r="Q65" i="1"/>
  <c r="Q59" i="1"/>
  <c r="Q61" i="1"/>
  <c r="Q64" i="1"/>
  <c r="Q56" i="1"/>
  <c r="Q52" i="1"/>
  <c r="Q44" i="1"/>
  <c r="Q45" i="1"/>
  <c r="Q71" i="1"/>
  <c r="Q41" i="1"/>
  <c r="Q57" i="1"/>
  <c r="Q63" i="1"/>
  <c r="Q55" i="1"/>
  <c r="Q69" i="1"/>
  <c r="Q50" i="1"/>
  <c r="Q48" i="1"/>
  <c r="Q47" i="1"/>
  <c r="Q42" i="1"/>
  <c r="Q49" i="1"/>
  <c r="Q43" i="1"/>
  <c r="EB4" i="11"/>
  <c r="EB2" i="11" s="1"/>
  <c r="EA3" i="11"/>
  <c r="HV3" i="11"/>
  <c r="HW4" i="11"/>
  <c r="HW2" i="11" s="1"/>
  <c r="JD4" i="11"/>
  <c r="JD2" i="11" s="1"/>
  <c r="JC3" i="11"/>
  <c r="FH3" i="11"/>
  <c r="FI4" i="11"/>
  <c r="FI2" i="11" s="1"/>
  <c r="GP4" i="11"/>
  <c r="GP2" i="11" s="1"/>
  <c r="GO3" i="11"/>
  <c r="CT3" i="11"/>
  <c r="CU4" i="11"/>
  <c r="CU2" i="11" s="1"/>
  <c r="OF4" i="11"/>
  <c r="OF2" i="11" s="1"/>
  <c r="OE3" i="11"/>
  <c r="MY4" i="11"/>
  <c r="MY2" i="11" s="1"/>
  <c r="MX3" i="11"/>
  <c r="KJ3" i="11"/>
  <c r="KK4" i="11"/>
  <c r="KK2" i="11" s="1"/>
  <c r="LR4" i="11"/>
  <c r="LR2" i="11" s="1"/>
  <c r="LQ3" i="11"/>
  <c r="F38" i="9"/>
  <c r="D39" i="9"/>
  <c r="G38" i="9"/>
  <c r="E38" i="9"/>
  <c r="BN4" i="11"/>
  <c r="BN2" i="11" s="1"/>
  <c r="BM3" i="11"/>
  <c r="F21" i="8"/>
  <c r="AV67" i="1"/>
  <c r="AS68" i="1"/>
  <c r="AY67" i="1"/>
  <c r="AR67" i="1"/>
  <c r="AT67" i="1"/>
  <c r="AU67" i="1"/>
  <c r="U71" i="1"/>
  <c r="Y41" i="1" s="1" a="1"/>
  <c r="AA70" i="1"/>
  <c r="X70" i="1"/>
  <c r="T70" i="1"/>
  <c r="V70" i="1"/>
  <c r="W70" i="1"/>
  <c r="X33" i="1"/>
  <c r="AA33" i="1"/>
  <c r="U34" i="1"/>
  <c r="Y4" i="1" s="1" a="1"/>
  <c r="T33" i="1"/>
  <c r="V33" i="1"/>
  <c r="W33" i="1"/>
  <c r="S71" i="1"/>
  <c r="P71" i="1"/>
  <c r="L71" i="1"/>
  <c r="N71" i="1"/>
  <c r="O71" i="1"/>
  <c r="AC70" i="1"/>
  <c r="AI69" i="1"/>
  <c r="AB69" i="1"/>
  <c r="AF69" i="1"/>
  <c r="AD69" i="1"/>
  <c r="AE69" i="1"/>
  <c r="P34" i="1"/>
  <c r="L34" i="1"/>
  <c r="S34" i="1"/>
  <c r="O34" i="1"/>
  <c r="N34" i="1"/>
  <c r="AC33" i="1"/>
  <c r="AD32" i="1"/>
  <c r="AB32" i="1"/>
  <c r="AF32" i="1"/>
  <c r="AI32" i="1"/>
  <c r="AE32" i="1"/>
  <c r="AN31" i="1"/>
  <c r="AQ31" i="1"/>
  <c r="AL31" i="1"/>
  <c r="AK32" i="1"/>
  <c r="AJ31" i="1"/>
  <c r="AM31" i="1"/>
  <c r="AG6" i="12"/>
  <c r="AF5" i="12"/>
  <c r="AK69" i="1"/>
  <c r="AQ68" i="1"/>
  <c r="AJ68" i="1"/>
  <c r="AN68" i="1"/>
  <c r="AM68" i="1"/>
  <c r="AL68" i="1"/>
  <c r="AS31" i="1"/>
  <c r="AT30" i="1"/>
  <c r="AR30" i="1"/>
  <c r="AY30" i="1"/>
  <c r="AV30" i="1"/>
  <c r="AU30" i="1"/>
  <c r="AG3" i="12" l="1"/>
  <c r="AG4" i="12"/>
  <c r="Y55" i="1"/>
  <c r="Y53" i="1"/>
  <c r="Y43" i="1"/>
  <c r="Y48" i="1"/>
  <c r="Y57" i="1"/>
  <c r="Y67" i="1"/>
  <c r="Y42" i="1"/>
  <c r="Y56" i="1"/>
  <c r="Y71" i="1"/>
  <c r="Y68" i="1"/>
  <c r="Y61" i="1"/>
  <c r="Y46" i="1"/>
  <c r="Y58" i="1"/>
  <c r="Y47" i="1"/>
  <c r="Y54" i="1"/>
  <c r="Y50" i="1"/>
  <c r="Y64" i="1"/>
  <c r="Y51" i="1"/>
  <c r="Y69" i="1"/>
  <c r="Y41" i="1"/>
  <c r="Y62" i="1"/>
  <c r="Y60" i="1"/>
  <c r="Y44" i="1"/>
  <c r="Y52" i="1"/>
  <c r="Y59" i="1"/>
  <c r="Y49" i="1"/>
  <c r="Y65" i="1"/>
  <c r="Y70" i="1"/>
  <c r="Y63" i="1"/>
  <c r="Y66" i="1"/>
  <c r="Y45" i="1"/>
  <c r="Y33" i="1"/>
  <c r="Y31" i="1"/>
  <c r="Y9" i="1"/>
  <c r="Y25" i="1"/>
  <c r="Y30" i="1"/>
  <c r="Y10" i="1"/>
  <c r="Y18" i="1"/>
  <c r="Y15" i="1"/>
  <c r="Y27" i="1"/>
  <c r="Y23" i="1"/>
  <c r="Y28" i="1"/>
  <c r="Y11" i="1"/>
  <c r="Y34" i="1"/>
  <c r="Y22" i="1"/>
  <c r="Y5" i="1"/>
  <c r="Y13" i="1"/>
  <c r="Y26" i="1"/>
  <c r="Y17" i="1"/>
  <c r="Y29" i="1"/>
  <c r="Y12" i="1"/>
  <c r="Y19" i="1"/>
  <c r="Y4" i="1"/>
  <c r="Y32" i="1"/>
  <c r="Y20" i="1"/>
  <c r="Y21" i="1"/>
  <c r="Y6" i="1"/>
  <c r="Y7" i="1"/>
  <c r="Y16" i="1"/>
  <c r="Y24" i="1"/>
  <c r="Y14" i="1"/>
  <c r="Y8" i="1"/>
  <c r="LS4" i="11"/>
  <c r="LS2" i="11" s="1"/>
  <c r="LR3" i="11"/>
  <c r="KK3" i="11"/>
  <c r="KL4" i="11"/>
  <c r="KL2" i="11" s="1"/>
  <c r="MY3" i="11"/>
  <c r="MZ4" i="11"/>
  <c r="MZ2" i="11" s="1"/>
  <c r="OG4" i="11"/>
  <c r="OG2" i="11" s="1"/>
  <c r="OF3" i="11"/>
  <c r="CV4" i="11"/>
  <c r="CV2" i="11" s="1"/>
  <c r="CU3" i="11"/>
  <c r="GQ4" i="11"/>
  <c r="GQ2" i="11" s="1"/>
  <c r="GP3" i="11"/>
  <c r="FJ4" i="11"/>
  <c r="FJ2" i="11" s="1"/>
  <c r="FI3" i="11"/>
  <c r="JE4" i="11"/>
  <c r="JE2" i="11" s="1"/>
  <c r="JD3" i="11"/>
  <c r="HW3" i="11"/>
  <c r="HX4" i="11"/>
  <c r="HX2" i="11" s="1"/>
  <c r="EC4" i="11"/>
  <c r="EC2" i="11" s="1"/>
  <c r="EB3" i="11"/>
  <c r="BN3" i="11"/>
  <c r="E39" i="9"/>
  <c r="G39" i="9"/>
  <c r="D40" i="9"/>
  <c r="F39" i="9"/>
  <c r="G21" i="8"/>
  <c r="AK70" i="1"/>
  <c r="AQ69" i="1"/>
  <c r="AN69" i="1"/>
  <c r="AJ69" i="1"/>
  <c r="AL69" i="1"/>
  <c r="AM69" i="1"/>
  <c r="AY31" i="1"/>
  <c r="AV31" i="1"/>
  <c r="AR31" i="1"/>
  <c r="AS32" i="1"/>
  <c r="AT31" i="1"/>
  <c r="AU31" i="1"/>
  <c r="AG5" i="12"/>
  <c r="AH6" i="12"/>
  <c r="AQ32" i="1"/>
  <c r="AN32" i="1"/>
  <c r="AJ32" i="1"/>
  <c r="AL32" i="1"/>
  <c r="AK33" i="1"/>
  <c r="AM32" i="1"/>
  <c r="AC34" i="1"/>
  <c r="AG4" i="1" s="1" a="1"/>
  <c r="AD33" i="1"/>
  <c r="AF33" i="1"/>
  <c r="AI33" i="1"/>
  <c r="AB33" i="1"/>
  <c r="AE33" i="1"/>
  <c r="AA34" i="1"/>
  <c r="V34" i="1"/>
  <c r="T34" i="1"/>
  <c r="X34" i="1"/>
  <c r="W34" i="1"/>
  <c r="AF70" i="1"/>
  <c r="AB70" i="1"/>
  <c r="AI70" i="1"/>
  <c r="AC71" i="1"/>
  <c r="AG41" i="1" s="1" a="1"/>
  <c r="AD70" i="1"/>
  <c r="AE70" i="1"/>
  <c r="X71" i="1"/>
  <c r="T71" i="1"/>
  <c r="AA71" i="1"/>
  <c r="W71" i="1"/>
  <c r="V71" i="1"/>
  <c r="AS69" i="1"/>
  <c r="AY68" i="1"/>
  <c r="AR68" i="1"/>
  <c r="AV68" i="1"/>
  <c r="AT68" i="1"/>
  <c r="AU68" i="1"/>
  <c r="AH3" i="12" l="1"/>
  <c r="AH4" i="12"/>
  <c r="AG24" i="1"/>
  <c r="AG22" i="1"/>
  <c r="AG4" i="1"/>
  <c r="AG13" i="1"/>
  <c r="AG18" i="1"/>
  <c r="AG14" i="1"/>
  <c r="AG34" i="1"/>
  <c r="AG17" i="1"/>
  <c r="AG23" i="1"/>
  <c r="AG28" i="1"/>
  <c r="AG20" i="1"/>
  <c r="AG9" i="1"/>
  <c r="AG16" i="1"/>
  <c r="AG19" i="1"/>
  <c r="AG7" i="1"/>
  <c r="AG15" i="1"/>
  <c r="AG31" i="1"/>
  <c r="AG27" i="1"/>
  <c r="AG25" i="1"/>
  <c r="AG5" i="1"/>
  <c r="AG6" i="1"/>
  <c r="AG26" i="1"/>
  <c r="AG11" i="1"/>
  <c r="AG32" i="1"/>
  <c r="AG12" i="1"/>
  <c r="AG29" i="1"/>
  <c r="AG8" i="1"/>
  <c r="AG10" i="1"/>
  <c r="AG21" i="1"/>
  <c r="AG30" i="1"/>
  <c r="AG33" i="1"/>
  <c r="AG63" i="1"/>
  <c r="AG61" i="1"/>
  <c r="AG51" i="1"/>
  <c r="AG56" i="1"/>
  <c r="AG65" i="1"/>
  <c r="AG57" i="1"/>
  <c r="AG59" i="1"/>
  <c r="AG42" i="1"/>
  <c r="AG47" i="1"/>
  <c r="AG60" i="1"/>
  <c r="AG49" i="1"/>
  <c r="AG41" i="1"/>
  <c r="AG66" i="1"/>
  <c r="AG55" i="1"/>
  <c r="AG62" i="1"/>
  <c r="AG71" i="1"/>
  <c r="AG58" i="1"/>
  <c r="AG54" i="1"/>
  <c r="AG53" i="1"/>
  <c r="AG44" i="1"/>
  <c r="AG69" i="1"/>
  <c r="AG52" i="1"/>
  <c r="AG50" i="1"/>
  <c r="AG46" i="1"/>
  <c r="AG67" i="1"/>
  <c r="AG70" i="1"/>
  <c r="AG68" i="1"/>
  <c r="AG45" i="1"/>
  <c r="AG43" i="1"/>
  <c r="AG48" i="1"/>
  <c r="AG64" i="1"/>
  <c r="ED4" i="11"/>
  <c r="ED2" i="11" s="1"/>
  <c r="EC3" i="11"/>
  <c r="HX3" i="11"/>
  <c r="HY4" i="11"/>
  <c r="HY2" i="11" s="1"/>
  <c r="JF4" i="11"/>
  <c r="JF2" i="11" s="1"/>
  <c r="JE3" i="11"/>
  <c r="FJ3" i="11"/>
  <c r="FK4" i="11"/>
  <c r="FK2" i="11" s="1"/>
  <c r="GR4" i="11"/>
  <c r="GR2" i="11" s="1"/>
  <c r="GQ3" i="11"/>
  <c r="CV3" i="11"/>
  <c r="OH4" i="11"/>
  <c r="OH2" i="11" s="1"/>
  <c r="OG3" i="11"/>
  <c r="NA4" i="11"/>
  <c r="NA2" i="11" s="1"/>
  <c r="MZ3" i="11"/>
  <c r="KL3" i="11"/>
  <c r="KM4" i="11"/>
  <c r="KM2" i="11" s="1"/>
  <c r="LT4" i="11"/>
  <c r="LT2" i="11" s="1"/>
  <c r="LS3" i="11"/>
  <c r="G40" i="9"/>
  <c r="F40" i="9"/>
  <c r="E40" i="9"/>
  <c r="D41" i="9"/>
  <c r="H21" i="8"/>
  <c r="B23" i="8" s="1" a="1"/>
  <c r="AK34" i="1"/>
  <c r="AO4" i="1" s="1" a="1"/>
  <c r="AL33" i="1"/>
  <c r="AJ33" i="1"/>
  <c r="AQ33" i="1"/>
  <c r="AN33" i="1"/>
  <c r="AM33" i="1"/>
  <c r="AS70" i="1"/>
  <c r="AR69" i="1"/>
  <c r="AY69" i="1"/>
  <c r="AV69" i="1"/>
  <c r="AT69" i="1"/>
  <c r="AU69" i="1"/>
  <c r="AF71" i="1"/>
  <c r="AB71" i="1"/>
  <c r="AI71" i="1"/>
  <c r="AD71" i="1"/>
  <c r="AE71" i="1"/>
  <c r="AI34" i="1"/>
  <c r="AB34" i="1"/>
  <c r="AF34" i="1"/>
  <c r="AE34" i="1"/>
  <c r="AD34" i="1"/>
  <c r="AH5" i="12"/>
  <c r="AI6" i="12"/>
  <c r="AV32" i="1"/>
  <c r="AY32" i="1"/>
  <c r="AS33" i="1"/>
  <c r="AR32" i="1"/>
  <c r="AT32" i="1"/>
  <c r="AU32" i="1"/>
  <c r="AN70" i="1"/>
  <c r="AJ70" i="1"/>
  <c r="AK71" i="1"/>
  <c r="AO41" i="1" s="1" a="1"/>
  <c r="AQ70" i="1"/>
  <c r="AL70" i="1"/>
  <c r="AM70" i="1"/>
  <c r="AI3" i="12" l="1"/>
  <c r="AI4" i="12"/>
  <c r="AO44" i="1"/>
  <c r="AO54" i="1"/>
  <c r="AO52" i="1"/>
  <c r="AO57" i="1"/>
  <c r="AO51" i="1"/>
  <c r="AO60" i="1"/>
  <c r="AO43" i="1"/>
  <c r="AO45" i="1"/>
  <c r="AO69" i="1"/>
  <c r="AO66" i="1"/>
  <c r="AO47" i="1"/>
  <c r="AO63" i="1"/>
  <c r="AO48" i="1"/>
  <c r="AO55" i="1"/>
  <c r="AO59" i="1"/>
  <c r="AO62" i="1"/>
  <c r="AO56" i="1"/>
  <c r="AO41" i="1"/>
  <c r="AO70" i="1"/>
  <c r="AO46" i="1"/>
  <c r="AO42" i="1"/>
  <c r="AO61" i="1"/>
  <c r="AO53" i="1"/>
  <c r="AO64" i="1"/>
  <c r="AO49" i="1"/>
  <c r="AO58" i="1"/>
  <c r="AO71" i="1"/>
  <c r="AO68" i="1"/>
  <c r="AO67" i="1"/>
  <c r="AO65" i="1"/>
  <c r="AO50" i="1"/>
  <c r="H23" i="8"/>
  <c r="F23" i="8"/>
  <c r="E23" i="8"/>
  <c r="C23" i="8"/>
  <c r="G23" i="8"/>
  <c r="B23" i="8"/>
  <c r="D23" i="8"/>
  <c r="AO34" i="1"/>
  <c r="AO32" i="1"/>
  <c r="AO14" i="1"/>
  <c r="AO23" i="1"/>
  <c r="AO28" i="1"/>
  <c r="AO24" i="1"/>
  <c r="AO13" i="1"/>
  <c r="AO27" i="1"/>
  <c r="AO7" i="1"/>
  <c r="AO16" i="1"/>
  <c r="AO5" i="1"/>
  <c r="AO21" i="1"/>
  <c r="AO11" i="1"/>
  <c r="AO22" i="1"/>
  <c r="AO31" i="1"/>
  <c r="AO30" i="1"/>
  <c r="AO6" i="1"/>
  <c r="AO9" i="1"/>
  <c r="AO18" i="1"/>
  <c r="AO15" i="1"/>
  <c r="AO10" i="1"/>
  <c r="AO29" i="1"/>
  <c r="AO20" i="1"/>
  <c r="AO33" i="1"/>
  <c r="AO25" i="1"/>
  <c r="AO8" i="1"/>
  <c r="AO26" i="1"/>
  <c r="AO17" i="1"/>
  <c r="AO12" i="1"/>
  <c r="AO19" i="1"/>
  <c r="AO4" i="1"/>
  <c r="B22" i="8" a="1"/>
  <c r="OI4" i="11"/>
  <c r="OI2" i="11" s="1"/>
  <c r="OH3" i="11"/>
  <c r="LU4" i="11"/>
  <c r="LU2" i="11" s="1"/>
  <c r="LT3" i="11"/>
  <c r="KM3" i="11"/>
  <c r="KN4" i="11"/>
  <c r="KN2" i="11" s="1"/>
  <c r="NA3" i="11"/>
  <c r="NB4" i="11"/>
  <c r="NB2" i="11" s="1"/>
  <c r="GS4" i="11"/>
  <c r="GS2" i="11" s="1"/>
  <c r="GR3" i="11"/>
  <c r="FL4" i="11"/>
  <c r="FL2" i="11" s="1"/>
  <c r="FK3" i="11"/>
  <c r="JG4" i="11"/>
  <c r="JG2" i="11" s="1"/>
  <c r="JF3" i="11"/>
  <c r="HZ4" i="11"/>
  <c r="HZ2" i="11" s="1"/>
  <c r="HY3" i="11"/>
  <c r="ED3" i="11"/>
  <c r="G41" i="9"/>
  <c r="D42" i="9"/>
  <c r="E41" i="9"/>
  <c r="F41" i="9"/>
  <c r="AN71" i="1"/>
  <c r="AJ71" i="1"/>
  <c r="AQ71" i="1"/>
  <c r="AM71" i="1"/>
  <c r="AL71" i="1"/>
  <c r="AI5" i="12"/>
  <c r="AJ6" i="12"/>
  <c r="AQ34" i="1"/>
  <c r="AL34" i="1"/>
  <c r="AN34" i="1"/>
  <c r="AJ34" i="1"/>
  <c r="AM34" i="1"/>
  <c r="AS34" i="1"/>
  <c r="AW4" i="1" s="1" a="1"/>
  <c r="AT33" i="1"/>
  <c r="AV33" i="1"/>
  <c r="AY33" i="1"/>
  <c r="AR33" i="1"/>
  <c r="AU33" i="1"/>
  <c r="AS71" i="1"/>
  <c r="AW41" i="1" s="1" a="1"/>
  <c r="AY70" i="1"/>
  <c r="AR70" i="1"/>
  <c r="AV70" i="1"/>
  <c r="AU70" i="1"/>
  <c r="AT70" i="1"/>
  <c r="AJ3" i="12" l="1"/>
  <c r="AJ4" i="12"/>
  <c r="AW7" i="1"/>
  <c r="AW9" i="1"/>
  <c r="AW22" i="1"/>
  <c r="AW31" i="1"/>
  <c r="AW5" i="1"/>
  <c r="AW32" i="1"/>
  <c r="AW21" i="1"/>
  <c r="AW4" i="1"/>
  <c r="AW10" i="1"/>
  <c r="AW8" i="1"/>
  <c r="AW24" i="1"/>
  <c r="AW20" i="1"/>
  <c r="AW16" i="1"/>
  <c r="AW28" i="1"/>
  <c r="AW17" i="1"/>
  <c r="AW23" i="1"/>
  <c r="AW11" i="1"/>
  <c r="AW27" i="1"/>
  <c r="AW34" i="1"/>
  <c r="AW6" i="1"/>
  <c r="AW33" i="1"/>
  <c r="AW14" i="1"/>
  <c r="AW15" i="1"/>
  <c r="AW13" i="1"/>
  <c r="AW19" i="1"/>
  <c r="AW26" i="1"/>
  <c r="AW18" i="1"/>
  <c r="AW12" i="1"/>
  <c r="AW25" i="1"/>
  <c r="AW29" i="1"/>
  <c r="AW30" i="1"/>
  <c r="AW62" i="1"/>
  <c r="AW60" i="1"/>
  <c r="AW65" i="1"/>
  <c r="AW66" i="1"/>
  <c r="AW59" i="1"/>
  <c r="AW68" i="1"/>
  <c r="AW71" i="1"/>
  <c r="AW63" i="1"/>
  <c r="AW61" i="1"/>
  <c r="AW43" i="1"/>
  <c r="AW52" i="1"/>
  <c r="AW53" i="1"/>
  <c r="AW50" i="1"/>
  <c r="AW58" i="1"/>
  <c r="AW51" i="1"/>
  <c r="AW46" i="1"/>
  <c r="AW41" i="1"/>
  <c r="AW70" i="1"/>
  <c r="AW49" i="1"/>
  <c r="AW45" i="1"/>
  <c r="AW55" i="1"/>
  <c r="AW57" i="1"/>
  <c r="AW56" i="1"/>
  <c r="AW67" i="1"/>
  <c r="AW48" i="1"/>
  <c r="AW54" i="1"/>
  <c r="AW69" i="1"/>
  <c r="AW44" i="1"/>
  <c r="AW42" i="1"/>
  <c r="AW47" i="1"/>
  <c r="AW64" i="1"/>
  <c r="H22" i="8"/>
  <c r="B22" i="8"/>
  <c r="C22" i="8"/>
  <c r="E22" i="8"/>
  <c r="F22" i="8"/>
  <c r="G22" i="8"/>
  <c r="D22" i="8"/>
  <c r="KN3" i="11"/>
  <c r="KO4" i="11"/>
  <c r="KO2" i="11" s="1"/>
  <c r="LV4" i="11"/>
  <c r="LV2" i="11" s="1"/>
  <c r="LU3" i="11"/>
  <c r="HZ3" i="11"/>
  <c r="IA4" i="11"/>
  <c r="IA2" i="11" s="1"/>
  <c r="JH4" i="11"/>
  <c r="JH2" i="11" s="1"/>
  <c r="JG3" i="11"/>
  <c r="FL3" i="11"/>
  <c r="GT4" i="11"/>
  <c r="GT2" i="11" s="1"/>
  <c r="GS3" i="11"/>
  <c r="NC4" i="11"/>
  <c r="NC2" i="11" s="1"/>
  <c r="NB3" i="11"/>
  <c r="OJ4" i="11"/>
  <c r="OJ2" i="11" s="1"/>
  <c r="OI3" i="11"/>
  <c r="F42" i="9"/>
  <c r="D43" i="9"/>
  <c r="G42" i="9"/>
  <c r="E42" i="9"/>
  <c r="AV34" i="1"/>
  <c r="AY34" i="1"/>
  <c r="AR34" i="1"/>
  <c r="AU34" i="1"/>
  <c r="AT34" i="1"/>
  <c r="AV71" i="1"/>
  <c r="AY71" i="1"/>
  <c r="AR71" i="1"/>
  <c r="AT71" i="1"/>
  <c r="AU71" i="1"/>
  <c r="AJ5" i="12"/>
  <c r="AK6" i="12"/>
  <c r="AK3" i="12" l="1"/>
  <c r="AK4" i="12"/>
  <c r="NC3" i="11"/>
  <c r="ND4" i="11"/>
  <c r="ND2" i="11" s="1"/>
  <c r="JI4" i="11"/>
  <c r="JI2" i="11" s="1"/>
  <c r="JH3" i="11"/>
  <c r="IA3" i="11"/>
  <c r="IB4" i="11"/>
  <c r="IB2" i="11" s="1"/>
  <c r="LW4" i="11"/>
  <c r="LW2" i="11" s="1"/>
  <c r="LV3" i="11"/>
  <c r="KO3" i="11"/>
  <c r="KP4" i="11"/>
  <c r="KP2" i="11" s="1"/>
  <c r="OK4" i="11"/>
  <c r="OK2" i="11" s="1"/>
  <c r="OJ3" i="11"/>
  <c r="GT3" i="11"/>
  <c r="G43" i="9"/>
  <c r="D44" i="9"/>
  <c r="F43" i="9"/>
  <c r="E43" i="9"/>
  <c r="AK5" i="12"/>
  <c r="AL6" i="12"/>
  <c r="AL3" i="12" l="1"/>
  <c r="AL4" i="12"/>
  <c r="OL4" i="11"/>
  <c r="OL2" i="11" s="1"/>
  <c r="OK3" i="11"/>
  <c r="KP3" i="11"/>
  <c r="KQ4" i="11"/>
  <c r="KQ2" i="11" s="1"/>
  <c r="LX4" i="11"/>
  <c r="LX2" i="11" s="1"/>
  <c r="LW3" i="11"/>
  <c r="IB3" i="11"/>
  <c r="JJ4" i="11"/>
  <c r="JJ2" i="11" s="1"/>
  <c r="JI3" i="11"/>
  <c r="NE4" i="11"/>
  <c r="NE2" i="11" s="1"/>
  <c r="ND3" i="11"/>
  <c r="F44" i="9"/>
  <c r="E44" i="9"/>
  <c r="D45" i="9"/>
  <c r="G44" i="9"/>
  <c r="AM6" i="12"/>
  <c r="AL5" i="12"/>
  <c r="AM3" i="12" l="1"/>
  <c r="AM4" i="12"/>
  <c r="JJ3" i="11"/>
  <c r="NE3" i="11"/>
  <c r="NF4" i="11"/>
  <c r="NF2" i="11" s="1"/>
  <c r="LY4" i="11"/>
  <c r="LY2" i="11" s="1"/>
  <c r="LX3" i="11"/>
  <c r="KQ3" i="11"/>
  <c r="KR4" i="11"/>
  <c r="KR2" i="11" s="1"/>
  <c r="OM4" i="11"/>
  <c r="OM2" i="11" s="1"/>
  <c r="OL3" i="11"/>
  <c r="G45" i="9"/>
  <c r="D46" i="9"/>
  <c r="E45" i="9"/>
  <c r="F45" i="9"/>
  <c r="AN6" i="12"/>
  <c r="AM5" i="12"/>
  <c r="AN3" i="12" l="1"/>
  <c r="AN4" i="12"/>
  <c r="ON4" i="11"/>
  <c r="ON2" i="11" s="1"/>
  <c r="OM3" i="11"/>
  <c r="KR3" i="11"/>
  <c r="LZ4" i="11"/>
  <c r="LZ2" i="11" s="1"/>
  <c r="LY3" i="11"/>
  <c r="NG4" i="11"/>
  <c r="NG2" i="11" s="1"/>
  <c r="NF3" i="11"/>
  <c r="F46" i="9"/>
  <c r="D47" i="9"/>
  <c r="G46" i="9"/>
  <c r="E46" i="9"/>
  <c r="AN5" i="12"/>
  <c r="AO6" i="12"/>
  <c r="AO3" i="12" l="1"/>
  <c r="AO4" i="12"/>
  <c r="LZ3" i="11"/>
  <c r="NG3" i="11"/>
  <c r="NH4" i="11"/>
  <c r="NH2" i="11" s="1"/>
  <c r="OO4" i="11"/>
  <c r="OO2" i="11" s="1"/>
  <c r="ON3" i="11"/>
  <c r="G47" i="9"/>
  <c r="D48" i="9"/>
  <c r="F47" i="9"/>
  <c r="E47" i="9"/>
  <c r="AP6" i="12"/>
  <c r="AO5" i="12"/>
  <c r="AP3" i="12" l="1"/>
  <c r="AP4" i="12"/>
  <c r="OP4" i="11"/>
  <c r="OP2" i="11" s="1"/>
  <c r="OO3" i="11"/>
  <c r="NH3" i="11"/>
  <c r="F48" i="9"/>
  <c r="E48" i="9"/>
  <c r="D49" i="9"/>
  <c r="G48" i="9"/>
  <c r="AQ6" i="12"/>
  <c r="AP5" i="12"/>
  <c r="AQ3" i="12" l="1"/>
  <c r="AQ4" i="12"/>
  <c r="OP3" i="11"/>
  <c r="G49" i="9"/>
  <c r="D50" i="9"/>
  <c r="E49" i="9"/>
  <c r="F49" i="9"/>
  <c r="AR6" i="12"/>
  <c r="AQ5" i="12"/>
  <c r="AR3" i="12" l="1"/>
  <c r="AR4" i="12"/>
  <c r="F50" i="9"/>
  <c r="D51" i="9"/>
  <c r="G50" i="9"/>
  <c r="E50" i="9"/>
  <c r="AS6" i="12"/>
  <c r="AR5" i="12"/>
  <c r="AS3" i="12" l="1"/>
  <c r="AS4" i="12"/>
  <c r="G51" i="9"/>
  <c r="D52" i="9"/>
  <c r="F51" i="9"/>
  <c r="E51" i="9"/>
  <c r="AT6" i="12"/>
  <c r="AS5" i="12"/>
  <c r="AT3" i="12" l="1"/>
  <c r="AT4" i="12"/>
  <c r="F52" i="9"/>
  <c r="E52" i="9"/>
  <c r="D53" i="9"/>
  <c r="G52" i="9"/>
  <c r="AT5" i="12"/>
  <c r="AU6" i="12"/>
  <c r="AU3" i="12" l="1"/>
  <c r="AU4" i="12"/>
  <c r="G53" i="9"/>
  <c r="D54" i="9"/>
  <c r="E53" i="9"/>
  <c r="F53" i="9"/>
  <c r="AV6" i="12"/>
  <c r="AU5" i="12"/>
  <c r="AV3" i="12" l="1"/>
  <c r="AV4" i="12"/>
  <c r="F54" i="9"/>
  <c r="D55" i="9"/>
  <c r="G54" i="9"/>
  <c r="E54" i="9"/>
  <c r="AV5" i="12"/>
  <c r="AW6" i="12"/>
  <c r="AW3" i="12" l="1"/>
  <c r="AW4" i="12"/>
  <c r="G55" i="9"/>
  <c r="D56" i="9"/>
  <c r="F55" i="9"/>
  <c r="E55" i="9"/>
  <c r="AX6" i="12"/>
  <c r="AW5" i="12"/>
  <c r="AX3" i="12" l="1"/>
  <c r="AX4" i="12"/>
  <c r="F56" i="9"/>
  <c r="E56" i="9"/>
  <c r="D57" i="9"/>
  <c r="G56" i="9"/>
  <c r="AX5" i="12"/>
  <c r="AY6" i="12"/>
  <c r="AY3" i="12" l="1"/>
  <c r="AY4" i="12"/>
  <c r="G57" i="9"/>
  <c r="D58" i="9"/>
  <c r="E57" i="9"/>
  <c r="F57" i="9"/>
  <c r="AZ6" i="12"/>
  <c r="AY5" i="12"/>
  <c r="AZ3" i="12" l="1"/>
  <c r="AZ4" i="12"/>
  <c r="F58" i="9"/>
  <c r="G58" i="9"/>
  <c r="D59" i="9"/>
  <c r="E58" i="9"/>
  <c r="AZ5" i="12"/>
  <c r="BA6" i="12"/>
  <c r="BA3" i="12" l="1"/>
  <c r="BA4" i="12"/>
  <c r="E59" i="9"/>
  <c r="F59" i="9"/>
  <c r="G59" i="9"/>
  <c r="D60" i="9"/>
  <c r="BB6" i="12"/>
  <c r="BA5" i="12"/>
  <c r="BB3" i="12" l="1"/>
  <c r="BB4" i="12"/>
  <c r="G60" i="9"/>
  <c r="E60" i="9"/>
  <c r="F60" i="9"/>
  <c r="D61" i="9"/>
  <c r="BB5" i="12"/>
  <c r="BC6" i="12"/>
  <c r="BC3" i="12" l="1"/>
  <c r="BC4" i="12"/>
  <c r="E61" i="9"/>
  <c r="G61" i="9"/>
  <c r="D62" i="9"/>
  <c r="F61" i="9"/>
  <c r="BD6" i="12"/>
  <c r="BC5" i="12"/>
  <c r="BD3" i="12" l="1"/>
  <c r="BD4" i="12"/>
  <c r="F62" i="9"/>
  <c r="E62" i="9"/>
  <c r="D63" i="9"/>
  <c r="G62" i="9"/>
  <c r="BD5" i="12"/>
  <c r="BE6" i="12"/>
  <c r="BE3" i="12" l="1"/>
  <c r="BE4" i="12"/>
  <c r="G63" i="9"/>
  <c r="D64" i="9"/>
  <c r="E63" i="9"/>
  <c r="F63" i="9"/>
  <c r="BF6" i="12"/>
  <c r="BE5" i="12"/>
  <c r="BF3" i="12" l="1"/>
  <c r="BF4" i="12"/>
  <c r="F64" i="9"/>
  <c r="D65" i="9"/>
  <c r="G64" i="9"/>
  <c r="E64" i="9"/>
  <c r="BF5" i="12"/>
  <c r="BG6" i="12"/>
  <c r="BG3" i="12" l="1"/>
  <c r="BG4" i="12"/>
  <c r="G65" i="9"/>
  <c r="D66" i="9"/>
  <c r="F65" i="9"/>
  <c r="E65" i="9"/>
  <c r="BH6" i="12"/>
  <c r="BG5" i="12"/>
  <c r="BH3" i="12" l="1"/>
  <c r="BH4" i="12"/>
  <c r="G66" i="9"/>
  <c r="F66" i="9"/>
  <c r="E66" i="9"/>
  <c r="D67" i="9"/>
  <c r="BH5" i="12"/>
  <c r="BI6" i="12"/>
  <c r="BI3" i="12" l="1"/>
  <c r="BI4" i="12"/>
  <c r="G67" i="9"/>
  <c r="D68" i="9"/>
  <c r="E67" i="9"/>
  <c r="F67" i="9"/>
  <c r="BJ6" i="12"/>
  <c r="BI5" i="12"/>
  <c r="BJ3" i="12" l="1"/>
  <c r="BJ4" i="12"/>
  <c r="G68" i="9"/>
  <c r="E68" i="9"/>
  <c r="F68" i="9"/>
  <c r="D69" i="9"/>
  <c r="BJ5" i="12"/>
  <c r="BK6" i="12"/>
  <c r="BK3" i="12" l="1"/>
  <c r="BK4" i="12"/>
  <c r="G69" i="9"/>
  <c r="F69" i="9"/>
  <c r="D70" i="9"/>
  <c r="E69" i="9"/>
  <c r="BL6" i="12"/>
  <c r="BK5" i="12"/>
  <c r="BL3" i="12" l="1"/>
  <c r="BL4" i="12"/>
  <c r="E70" i="9"/>
  <c r="F70" i="9"/>
  <c r="G70" i="9"/>
  <c r="D71" i="9"/>
  <c r="BL5" i="12"/>
  <c r="BM6" i="12"/>
  <c r="BM3" i="12" l="1"/>
  <c r="BM4" i="12"/>
  <c r="E71" i="9"/>
  <c r="F71" i="9"/>
  <c r="G71" i="9"/>
  <c r="D72" i="9"/>
  <c r="BN6" i="12"/>
  <c r="BM5" i="12"/>
  <c r="BN3" i="12" l="1"/>
  <c r="BN4" i="12"/>
  <c r="E72" i="9"/>
  <c r="F72" i="9"/>
  <c r="G72" i="9"/>
  <c r="D73" i="9"/>
  <c r="BN5" i="12"/>
  <c r="BO6" i="12"/>
  <c r="BO3" i="12" l="1"/>
  <c r="BO4" i="12"/>
  <c r="E73" i="9"/>
  <c r="F73" i="9"/>
  <c r="G73" i="9"/>
  <c r="D74" i="9"/>
  <c r="BP6" i="12"/>
  <c r="BO5" i="12"/>
  <c r="BP3" i="12" l="1"/>
  <c r="BP4" i="12"/>
  <c r="E74" i="9"/>
  <c r="F74" i="9"/>
  <c r="G74" i="9"/>
  <c r="D75" i="9"/>
  <c r="BP5" i="12"/>
  <c r="BQ6" i="12"/>
  <c r="BQ3" i="12" l="1"/>
  <c r="BQ4" i="12"/>
  <c r="E75" i="9"/>
  <c r="F75" i="9"/>
  <c r="G75" i="9"/>
  <c r="D76" i="9"/>
  <c r="BR6" i="12"/>
  <c r="BQ5" i="12"/>
  <c r="BR3" i="12" l="1"/>
  <c r="BR4" i="12"/>
  <c r="E76" i="9"/>
  <c r="F76" i="9"/>
  <c r="G76" i="9"/>
  <c r="D77" i="9"/>
  <c r="BR5" i="12"/>
  <c r="BS6" i="12"/>
  <c r="BS3" i="12" l="1"/>
  <c r="BS4" i="12"/>
  <c r="E77" i="9"/>
  <c r="F77" i="9"/>
  <c r="G77" i="9"/>
  <c r="D78" i="9"/>
  <c r="BT6" i="12"/>
  <c r="BS5" i="12"/>
  <c r="BT3" i="12" l="1"/>
  <c r="BT4" i="12"/>
  <c r="E78" i="9"/>
  <c r="F78" i="9"/>
  <c r="G78" i="9"/>
  <c r="D79" i="9"/>
  <c r="BT5" i="12"/>
  <c r="BU6" i="12"/>
  <c r="BU3" i="12" l="1"/>
  <c r="BU4" i="12"/>
  <c r="E79" i="9"/>
  <c r="F79" i="9"/>
  <c r="G79" i="9"/>
  <c r="D80" i="9"/>
  <c r="BV6" i="12"/>
  <c r="BU5" i="12"/>
  <c r="BV3" i="12" l="1"/>
  <c r="BV4" i="12"/>
  <c r="E80" i="9"/>
  <c r="F80" i="9"/>
  <c r="G80" i="9"/>
  <c r="D81" i="9"/>
  <c r="BV5" i="12"/>
  <c r="BW6" i="12"/>
  <c r="BW3" i="12" l="1"/>
  <c r="BW4" i="12"/>
  <c r="E81" i="9"/>
  <c r="F81" i="9"/>
  <c r="G81" i="9"/>
  <c r="D82" i="9"/>
  <c r="BX6" i="12"/>
  <c r="BW5" i="12"/>
  <c r="BX3" i="12" l="1"/>
  <c r="BX4" i="12"/>
  <c r="E82" i="9"/>
  <c r="F82" i="9"/>
  <c r="G82" i="9"/>
  <c r="D83" i="9"/>
  <c r="BX5" i="12"/>
  <c r="BY6" i="12"/>
  <c r="BY3" i="12" l="1"/>
  <c r="BY4" i="12"/>
  <c r="E83" i="9"/>
  <c r="F83" i="9"/>
  <c r="G83" i="9"/>
  <c r="D84" i="9"/>
  <c r="BZ6" i="12"/>
  <c r="BY5" i="12"/>
  <c r="BZ3" i="12" l="1"/>
  <c r="BZ4" i="12"/>
  <c r="E84" i="9"/>
  <c r="F84" i="9"/>
  <c r="G84" i="9"/>
  <c r="D85" i="9"/>
  <c r="BZ5" i="12"/>
  <c r="CA6" i="12"/>
  <c r="CA3" i="12" l="1"/>
  <c r="CA4" i="12"/>
  <c r="F85" i="9"/>
  <c r="G85" i="9"/>
  <c r="D86" i="9"/>
  <c r="E85" i="9"/>
  <c r="CB6" i="12"/>
  <c r="CA5" i="12"/>
  <c r="CB3" i="12" l="1"/>
  <c r="CB4" i="12"/>
  <c r="E86" i="9"/>
  <c r="F86" i="9"/>
  <c r="G86" i="9"/>
  <c r="D87" i="9"/>
  <c r="CB5" i="12"/>
  <c r="CC6" i="12"/>
  <c r="CC3" i="12" l="1"/>
  <c r="CC4" i="12"/>
  <c r="E87" i="9"/>
  <c r="F87" i="9"/>
  <c r="G87" i="9"/>
  <c r="D88" i="9"/>
  <c r="CD6" i="12"/>
  <c r="CC5" i="12"/>
  <c r="CD3" i="12" l="1"/>
  <c r="CD4" i="12"/>
  <c r="E88" i="9"/>
  <c r="F88" i="9"/>
  <c r="G88" i="9"/>
  <c r="D89" i="9"/>
  <c r="CD5" i="12"/>
  <c r="CE6" i="12"/>
  <c r="CE3" i="12" l="1"/>
  <c r="CE4" i="12"/>
  <c r="E89" i="9"/>
  <c r="D90" i="9"/>
  <c r="F89" i="9"/>
  <c r="G89" i="9"/>
  <c r="CF6" i="12"/>
  <c r="CE5" i="12"/>
  <c r="CF3" i="12" l="1"/>
  <c r="CF4" i="12"/>
  <c r="E90" i="9"/>
  <c r="F90" i="9"/>
  <c r="G90" i="9"/>
  <c r="D91" i="9"/>
  <c r="CF5" i="12"/>
  <c r="CG6" i="12"/>
  <c r="CG3" i="12" l="1"/>
  <c r="CG4" i="12"/>
  <c r="E91" i="9"/>
  <c r="F91" i="9"/>
  <c r="G91" i="9"/>
  <c r="D92" i="9"/>
  <c r="CH6" i="12"/>
  <c r="CG5" i="12"/>
  <c r="CH3" i="12" l="1"/>
  <c r="CH4" i="12"/>
  <c r="E92" i="9"/>
  <c r="F92" i="9"/>
  <c r="G92" i="9"/>
  <c r="D93" i="9"/>
  <c r="CH5" i="12"/>
  <c r="CI6" i="12"/>
  <c r="CI3" i="12" l="1"/>
  <c r="CI4" i="12"/>
  <c r="E93" i="9"/>
  <c r="F93" i="9"/>
  <c r="G93" i="9"/>
  <c r="D94" i="9"/>
  <c r="CJ6" i="12"/>
  <c r="CI5" i="12"/>
  <c r="CJ3" i="12" l="1"/>
  <c r="CJ4" i="12"/>
  <c r="E94" i="9"/>
  <c r="F94" i="9"/>
  <c r="G94" i="9"/>
  <c r="D95" i="9"/>
  <c r="CJ5" i="12"/>
  <c r="CK6" i="12"/>
  <c r="CK3" i="12" l="1"/>
  <c r="CK4" i="12"/>
  <c r="F95" i="9"/>
  <c r="G95" i="9"/>
  <c r="D96" i="9"/>
  <c r="E95" i="9"/>
  <c r="CL6" i="12"/>
  <c r="CK5" i="12"/>
  <c r="CL3" i="12" l="1"/>
  <c r="CL4" i="12"/>
  <c r="G96" i="9"/>
  <c r="D97" i="9"/>
  <c r="E96" i="9"/>
  <c r="F96" i="9"/>
  <c r="CL5" i="12"/>
  <c r="CM6" i="12"/>
  <c r="CM3" i="12" l="1"/>
  <c r="CM4" i="12"/>
  <c r="E97" i="9"/>
  <c r="F97" i="9"/>
  <c r="G97" i="9"/>
  <c r="D98" i="9"/>
  <c r="CN6" i="12"/>
  <c r="CM5" i="12"/>
  <c r="CN3" i="12" l="1"/>
  <c r="CN4" i="12"/>
  <c r="F98" i="9"/>
  <c r="D99" i="9"/>
  <c r="G98" i="9"/>
  <c r="E98" i="9"/>
  <c r="CN5" i="12"/>
  <c r="CO6" i="12"/>
  <c r="CO3" i="12" l="1"/>
  <c r="CO4" i="12"/>
  <c r="E99" i="9"/>
  <c r="G99" i="9"/>
  <c r="D100" i="9"/>
  <c r="F99" i="9"/>
  <c r="CP6" i="12"/>
  <c r="CO5" i="12"/>
  <c r="CP3" i="12" l="1"/>
  <c r="CP4" i="12"/>
  <c r="F100" i="9"/>
  <c r="E100" i="9"/>
  <c r="D101" i="9"/>
  <c r="G100" i="9"/>
  <c r="CP5" i="12"/>
  <c r="CQ6" i="12"/>
  <c r="CQ3" i="12" l="1"/>
  <c r="CQ4" i="12"/>
  <c r="E101" i="9"/>
  <c r="F101" i="9"/>
  <c r="G101" i="9"/>
  <c r="D102" i="9"/>
  <c r="CR6" i="12"/>
  <c r="CQ5" i="12"/>
  <c r="CR3" i="12" l="1"/>
  <c r="CR4" i="12"/>
  <c r="G102" i="9"/>
  <c r="E102" i="9"/>
  <c r="F102" i="9"/>
  <c r="D103" i="9"/>
  <c r="CR5" i="12"/>
  <c r="CS6" i="12"/>
  <c r="CS3" i="12" l="1"/>
  <c r="CS4" i="12"/>
  <c r="E103" i="9"/>
  <c r="G103" i="9"/>
  <c r="D104" i="9"/>
  <c r="F103" i="9"/>
  <c r="CT6" i="12"/>
  <c r="CS5" i="12"/>
  <c r="CT3" i="12" l="1"/>
  <c r="CT4" i="12"/>
  <c r="F104" i="9"/>
  <c r="E104" i="9"/>
  <c r="D105" i="9"/>
  <c r="G104" i="9"/>
  <c r="CT5" i="12"/>
  <c r="CU6" i="12"/>
  <c r="CU3" i="12" l="1"/>
  <c r="CU4" i="12"/>
  <c r="E105" i="9"/>
  <c r="F105" i="9"/>
  <c r="G105" i="9"/>
  <c r="D106" i="9"/>
  <c r="CV6" i="12"/>
  <c r="CU5" i="12"/>
  <c r="CV3" i="12" l="1"/>
  <c r="CV4" i="12"/>
  <c r="F106" i="9"/>
  <c r="D107" i="9"/>
  <c r="G106" i="9"/>
  <c r="E106" i="9"/>
  <c r="CV5" i="12"/>
  <c r="CW6" i="12"/>
  <c r="CW3" i="12" l="1"/>
  <c r="CW4" i="12"/>
  <c r="E107" i="9"/>
  <c r="G107" i="9"/>
  <c r="D108" i="9"/>
  <c r="F107" i="9"/>
  <c r="CX6" i="12"/>
  <c r="CW5" i="12"/>
  <c r="CX3" i="12" l="1"/>
  <c r="CX4" i="12"/>
  <c r="G108" i="9"/>
  <c r="F108" i="9"/>
  <c r="E108" i="9"/>
  <c r="D109" i="9"/>
  <c r="CX5" i="12"/>
  <c r="CY6" i="12"/>
  <c r="CY3" i="12" l="1"/>
  <c r="CY4" i="12"/>
  <c r="E109" i="9"/>
  <c r="F109" i="9"/>
  <c r="G109" i="9"/>
  <c r="D110" i="9"/>
  <c r="CZ6" i="12"/>
  <c r="CY5" i="12"/>
  <c r="CZ3" i="12" l="1"/>
  <c r="CZ4" i="12"/>
  <c r="F110" i="9"/>
  <c r="D111" i="9"/>
  <c r="G110" i="9"/>
  <c r="E110" i="9"/>
  <c r="CZ5" i="12"/>
  <c r="DA6" i="12"/>
  <c r="DA3" i="12" l="1"/>
  <c r="DA4" i="12"/>
  <c r="E111" i="9"/>
  <c r="G111" i="9"/>
  <c r="D112" i="9"/>
  <c r="F111" i="9"/>
  <c r="DB6" i="12"/>
  <c r="DA5" i="12"/>
  <c r="DB3" i="12" l="1"/>
  <c r="DB4" i="12"/>
  <c r="F112" i="9"/>
  <c r="E112" i="9"/>
  <c r="D113" i="9"/>
  <c r="G112" i="9"/>
  <c r="DB5" i="12"/>
  <c r="DC6" i="12"/>
  <c r="DC3" i="12" l="1"/>
  <c r="DC4" i="12"/>
  <c r="E113" i="9"/>
  <c r="F113" i="9"/>
  <c r="G113" i="9"/>
  <c r="D114" i="9"/>
  <c r="DD6" i="12"/>
  <c r="DC5" i="12"/>
  <c r="DD3" i="12" l="1"/>
  <c r="DD4" i="12"/>
  <c r="G114" i="9"/>
  <c r="D115" i="9"/>
  <c r="E114" i="9"/>
  <c r="F114" i="9"/>
  <c r="DD5" i="12"/>
  <c r="DE6" i="12"/>
  <c r="DE3" i="12" l="1"/>
  <c r="DE4" i="12"/>
  <c r="E115" i="9"/>
  <c r="F115" i="9"/>
  <c r="G115" i="9"/>
  <c r="D116" i="9"/>
  <c r="DF6" i="12"/>
  <c r="DE5" i="12"/>
  <c r="DF3" i="12" l="1"/>
  <c r="DF4" i="12"/>
  <c r="E116" i="9"/>
  <c r="F116" i="9"/>
  <c r="G116" i="9"/>
  <c r="D117" i="9"/>
  <c r="DG6" i="12"/>
  <c r="DF5" i="12"/>
  <c r="DG3" i="12" l="1"/>
  <c r="DG4" i="12"/>
  <c r="E117" i="9"/>
  <c r="F117" i="9"/>
  <c r="G117" i="9"/>
  <c r="D118" i="9"/>
  <c r="DG5" i="12"/>
  <c r="DH6" i="12"/>
  <c r="DH3" i="12" l="1"/>
  <c r="DH4" i="12"/>
  <c r="G118" i="9"/>
  <c r="D119" i="9"/>
  <c r="E118" i="9"/>
  <c r="F118" i="9"/>
  <c r="DI6" i="12"/>
  <c r="DH5" i="12"/>
  <c r="DI3" i="12" l="1"/>
  <c r="DI4" i="12"/>
  <c r="E119" i="9"/>
  <c r="F119" i="9"/>
  <c r="G119" i="9"/>
  <c r="D120" i="9"/>
  <c r="DI5" i="12"/>
  <c r="DJ6" i="12"/>
  <c r="DJ3" i="12" l="1"/>
  <c r="DJ4" i="12"/>
  <c r="G120" i="9"/>
  <c r="D121" i="9"/>
  <c r="E120" i="9"/>
  <c r="F120" i="9"/>
  <c r="DK6" i="12"/>
  <c r="DJ5" i="12"/>
  <c r="DK3" i="12" l="1"/>
  <c r="DK4" i="12"/>
  <c r="E121" i="9"/>
  <c r="F121" i="9"/>
  <c r="G121" i="9"/>
  <c r="D122" i="9"/>
  <c r="DK5" i="12"/>
  <c r="DL6" i="12"/>
  <c r="DL3" i="12" l="1"/>
  <c r="DL4" i="12"/>
  <c r="E122" i="9"/>
  <c r="F122" i="9"/>
  <c r="G122" i="9"/>
  <c r="D123" i="9"/>
  <c r="DM6" i="12"/>
  <c r="DL5" i="12"/>
  <c r="DM3" i="12" l="1"/>
  <c r="DM4" i="12"/>
  <c r="E123" i="9"/>
  <c r="F123" i="9"/>
  <c r="G123" i="9"/>
  <c r="D124" i="9"/>
  <c r="DM5" i="12"/>
  <c r="DN6" i="12"/>
  <c r="DN3" i="12" l="1"/>
  <c r="DN4" i="12"/>
  <c r="E124" i="9"/>
  <c r="F124" i="9"/>
  <c r="G124" i="9"/>
  <c r="D125" i="9"/>
  <c r="DO6" i="12"/>
  <c r="DN5" i="12"/>
  <c r="DO3" i="12" l="1"/>
  <c r="DO4" i="12"/>
  <c r="E125" i="9"/>
  <c r="F125" i="9"/>
  <c r="G125" i="9"/>
  <c r="D126" i="9"/>
  <c r="DO5" i="12"/>
  <c r="DP6" i="12"/>
  <c r="DP3" i="12" l="1"/>
  <c r="DP4" i="12"/>
  <c r="E126" i="9"/>
  <c r="F126" i="9"/>
  <c r="G126" i="9"/>
  <c r="D127" i="9"/>
  <c r="DQ6" i="12"/>
  <c r="DP5" i="12"/>
  <c r="DQ3" i="12" l="1"/>
  <c r="DQ4" i="12"/>
  <c r="E127" i="9"/>
  <c r="F127" i="9"/>
  <c r="G127" i="9"/>
  <c r="D128" i="9"/>
  <c r="DQ5" i="12"/>
  <c r="DR6" i="12"/>
  <c r="DR3" i="12" l="1"/>
  <c r="DR4" i="12"/>
  <c r="E128" i="9"/>
  <c r="F128" i="9"/>
  <c r="D129" i="9"/>
  <c r="G128" i="9"/>
  <c r="DS6" i="12"/>
  <c r="DR5" i="12"/>
  <c r="DS3" i="12" l="1"/>
  <c r="DS4" i="12"/>
  <c r="F129" i="9"/>
  <c r="G129" i="9"/>
  <c r="D130" i="9"/>
  <c r="E129" i="9"/>
  <c r="DS5" i="12"/>
  <c r="DT6" i="12"/>
  <c r="DT3" i="12" l="1"/>
  <c r="DT4" i="12"/>
  <c r="E130" i="9"/>
  <c r="F130" i="9"/>
  <c r="D131" i="9"/>
  <c r="G130" i="9"/>
  <c r="DU6" i="12"/>
  <c r="DT5" i="12"/>
  <c r="DU3" i="12" l="1"/>
  <c r="DU4" i="12"/>
  <c r="E131" i="9"/>
  <c r="F131" i="9"/>
  <c r="G131" i="9"/>
  <c r="D132" i="9"/>
  <c r="DU5" i="12"/>
  <c r="DV6" i="12"/>
  <c r="DV3" i="12" l="1"/>
  <c r="DV4" i="12"/>
  <c r="E132" i="9"/>
  <c r="F132" i="9"/>
  <c r="G132" i="9"/>
  <c r="D133" i="9"/>
  <c r="DW6" i="12"/>
  <c r="DV5" i="12"/>
  <c r="DW3" i="12" l="1"/>
  <c r="DW4" i="12"/>
  <c r="E133" i="9"/>
  <c r="F133" i="9"/>
  <c r="G133" i="9"/>
  <c r="D134" i="9"/>
  <c r="DW5" i="12"/>
  <c r="DX6" i="12"/>
  <c r="DX3" i="12" l="1"/>
  <c r="DX4" i="12"/>
  <c r="E134" i="9"/>
  <c r="F134" i="9"/>
  <c r="G134" i="9"/>
  <c r="D135" i="9"/>
  <c r="DY6" i="12"/>
  <c r="DX5" i="12"/>
  <c r="DY3" i="12" l="1"/>
  <c r="DY4" i="12"/>
  <c r="E135" i="9"/>
  <c r="F135" i="9"/>
  <c r="G135" i="9"/>
  <c r="D136" i="9"/>
  <c r="DY5" i="12"/>
  <c r="DZ6" i="12"/>
  <c r="DZ3" i="12" l="1"/>
  <c r="DZ4" i="12"/>
  <c r="E136" i="9"/>
  <c r="F136" i="9"/>
  <c r="G136" i="9"/>
  <c r="D137" i="9"/>
  <c r="EA6" i="12"/>
  <c r="DZ5" i="12"/>
  <c r="EA3" i="12" l="1"/>
  <c r="EA4" i="12"/>
  <c r="E137" i="9"/>
  <c r="F137" i="9"/>
  <c r="G137" i="9"/>
  <c r="D138" i="9"/>
  <c r="EA5" i="12"/>
  <c r="EB6" i="12"/>
  <c r="EB3" i="12" l="1"/>
  <c r="EB4" i="12"/>
  <c r="E138" i="9"/>
  <c r="F138" i="9"/>
  <c r="G138" i="9"/>
  <c r="D139" i="9"/>
  <c r="EC6" i="12"/>
  <c r="EB5" i="12"/>
  <c r="EC3" i="12" l="1"/>
  <c r="EC4" i="12"/>
  <c r="E139" i="9"/>
  <c r="F139" i="9"/>
  <c r="G139" i="9"/>
  <c r="D140" i="9"/>
  <c r="EC5" i="12"/>
  <c r="ED6" i="12"/>
  <c r="ED3" i="12" l="1"/>
  <c r="ED4" i="12"/>
  <c r="G140" i="9"/>
  <c r="D141" i="9"/>
  <c r="E140" i="9"/>
  <c r="F140" i="9"/>
  <c r="EE6" i="12"/>
  <c r="ED5" i="12"/>
  <c r="EE3" i="12" l="1"/>
  <c r="EE4" i="12"/>
  <c r="E141" i="9"/>
  <c r="F141" i="9"/>
  <c r="G141" i="9"/>
  <c r="D142" i="9"/>
  <c r="EE5" i="12"/>
  <c r="EF6" i="12"/>
  <c r="EF3" i="12" l="1"/>
  <c r="EF4" i="12"/>
  <c r="G142" i="9"/>
  <c r="D143" i="9"/>
  <c r="E142" i="9"/>
  <c r="F142" i="9"/>
  <c r="EG6" i="12"/>
  <c r="EF5" i="12"/>
  <c r="EG3" i="12" l="1"/>
  <c r="EG4" i="12"/>
  <c r="E143" i="9"/>
  <c r="F143" i="9"/>
  <c r="G143" i="9"/>
  <c r="D144" i="9"/>
  <c r="EG5" i="12"/>
  <c r="EH6" i="12"/>
  <c r="EH3" i="12" l="1"/>
  <c r="EH4" i="12"/>
  <c r="G144" i="9"/>
  <c r="D145" i="9"/>
  <c r="E144" i="9"/>
  <c r="F144" i="9"/>
  <c r="EI6" i="12"/>
  <c r="EH5" i="12"/>
  <c r="EI3" i="12" l="1"/>
  <c r="EI4" i="12"/>
  <c r="E145" i="9"/>
  <c r="F145" i="9"/>
  <c r="G145" i="9"/>
  <c r="D146" i="9"/>
  <c r="EI5" i="12"/>
  <c r="EJ6" i="12"/>
  <c r="EJ3" i="12" l="1"/>
  <c r="EJ4" i="12"/>
  <c r="G146" i="9"/>
  <c r="D147" i="9"/>
  <c r="E146" i="9"/>
  <c r="F146" i="9"/>
  <c r="EK6" i="12"/>
  <c r="EJ5" i="12"/>
  <c r="EK3" i="12" l="1"/>
  <c r="EK4" i="12"/>
  <c r="E147" i="9"/>
  <c r="F147" i="9"/>
  <c r="G147" i="9"/>
  <c r="D148" i="9"/>
  <c r="EK5" i="12"/>
  <c r="EL6" i="12"/>
  <c r="EL3" i="12" l="1"/>
  <c r="EL4" i="12"/>
  <c r="G148" i="9"/>
  <c r="D149" i="9"/>
  <c r="E148" i="9"/>
  <c r="F148" i="9"/>
  <c r="EL5" i="12"/>
  <c r="EM6" i="12"/>
  <c r="EM3" i="12" l="1"/>
  <c r="EM4" i="12"/>
  <c r="E149" i="9"/>
  <c r="F149" i="9"/>
  <c r="G149" i="9"/>
  <c r="D150" i="9"/>
  <c r="EM5" i="12"/>
  <c r="EN6" i="12"/>
  <c r="EN3" i="12" l="1"/>
  <c r="EN4" i="12"/>
  <c r="E150" i="9"/>
  <c r="F150" i="9"/>
  <c r="G150" i="9"/>
  <c r="D151" i="9"/>
  <c r="EN5" i="12"/>
  <c r="EO6" i="12"/>
  <c r="EO3" i="12" l="1"/>
  <c r="EO4" i="12"/>
  <c r="E151" i="9"/>
  <c r="F151" i="9"/>
  <c r="G151" i="9"/>
  <c r="D152" i="9"/>
  <c r="EO5" i="12"/>
  <c r="EP6" i="12"/>
  <c r="EP3" i="12" l="1"/>
  <c r="EP4" i="12"/>
  <c r="G152" i="9"/>
  <c r="D153" i="9"/>
  <c r="E152" i="9"/>
  <c r="F152" i="9"/>
  <c r="EP5" i="12"/>
  <c r="EQ6" i="12"/>
  <c r="EQ3" i="12" l="1"/>
  <c r="EQ4" i="12"/>
  <c r="G153" i="9"/>
  <c r="D154" i="9"/>
  <c r="F153" i="9"/>
  <c r="E153" i="9"/>
  <c r="EQ5" i="12"/>
  <c r="ER6" i="12"/>
  <c r="ER3" i="12" l="1"/>
  <c r="ER4" i="12"/>
  <c r="G154" i="9"/>
  <c r="F154" i="9"/>
  <c r="E154" i="9"/>
  <c r="D155" i="9"/>
  <c r="ER5" i="12"/>
  <c r="ES6" i="12"/>
  <c r="ES3" i="12" l="1"/>
  <c r="ES4" i="12"/>
  <c r="E155" i="9"/>
  <c r="F155" i="9"/>
  <c r="G155" i="9"/>
  <c r="D156" i="9"/>
  <c r="ES5" i="12"/>
  <c r="ET6" i="12"/>
  <c r="ET3" i="12" l="1"/>
  <c r="ET4" i="12"/>
  <c r="F156" i="9"/>
  <c r="D157" i="9"/>
  <c r="G156" i="9"/>
  <c r="E156" i="9"/>
  <c r="ET5" i="12"/>
  <c r="EU6" i="12"/>
  <c r="EU3" i="12" l="1"/>
  <c r="EU4" i="12"/>
  <c r="E157" i="9"/>
  <c r="G157" i="9"/>
  <c r="D158" i="9"/>
  <c r="F157" i="9"/>
  <c r="EU5" i="12"/>
  <c r="EV6" i="12"/>
  <c r="EV3" i="12" l="1"/>
  <c r="EV4" i="12"/>
  <c r="F158" i="9"/>
  <c r="E158" i="9"/>
  <c r="D159" i="9"/>
  <c r="G158" i="9"/>
  <c r="EW6" i="12"/>
  <c r="EV5" i="12"/>
  <c r="EW3" i="12" l="1"/>
  <c r="EW4" i="12"/>
  <c r="E159" i="9"/>
  <c r="F159" i="9"/>
  <c r="G159" i="9"/>
  <c r="D160" i="9"/>
  <c r="EW5" i="12"/>
  <c r="EX6" i="12"/>
  <c r="EX3" i="12" l="1"/>
  <c r="EX4" i="12"/>
  <c r="G160" i="9"/>
  <c r="F160" i="9"/>
  <c r="D161" i="9"/>
  <c r="E160" i="9"/>
  <c r="EX5" i="12"/>
  <c r="EY6" i="12"/>
  <c r="EY3" i="12" l="1"/>
  <c r="EY4" i="12"/>
  <c r="E161" i="9"/>
  <c r="G161" i="9"/>
  <c r="D162" i="9"/>
  <c r="F161" i="9"/>
  <c r="EZ6" i="12"/>
  <c r="EY5" i="12"/>
  <c r="EZ3" i="12" l="1"/>
  <c r="EZ4" i="12"/>
  <c r="F162" i="9"/>
  <c r="E162" i="9"/>
  <c r="D163" i="9"/>
  <c r="G162" i="9"/>
  <c r="FA6" i="12"/>
  <c r="EZ5" i="12"/>
  <c r="FA3" i="12" l="1"/>
  <c r="FA4" i="12"/>
  <c r="E163" i="9"/>
  <c r="F163" i="9"/>
  <c r="G163" i="9"/>
  <c r="D164" i="9"/>
  <c r="FA5" i="12"/>
  <c r="FB6" i="12"/>
  <c r="FB3" i="12" l="1"/>
  <c r="FB4" i="12"/>
  <c r="G164" i="9"/>
  <c r="E164" i="9"/>
  <c r="F164" i="9"/>
  <c r="D165" i="9"/>
  <c r="FB5" i="12"/>
  <c r="FC6" i="12"/>
  <c r="FC3" i="12" l="1"/>
  <c r="FC4" i="12"/>
  <c r="E165" i="9"/>
  <c r="D166" i="9"/>
  <c r="G165" i="9"/>
  <c r="F165" i="9"/>
  <c r="FD6" i="12"/>
  <c r="FC5" i="12"/>
  <c r="FD3" i="12" l="1"/>
  <c r="FD4" i="12"/>
  <c r="F166" i="9"/>
  <c r="G166" i="9"/>
  <c r="D167" i="9"/>
  <c r="E166" i="9"/>
  <c r="FD5" i="12"/>
  <c r="FE6" i="12"/>
  <c r="FE3" i="12" l="1"/>
  <c r="FE4" i="12"/>
  <c r="E167" i="9"/>
  <c r="F167" i="9"/>
  <c r="G167" i="9"/>
  <c r="D168" i="9"/>
  <c r="FF6" i="12"/>
  <c r="FE5" i="12"/>
  <c r="FF3" i="12" l="1"/>
  <c r="FF4" i="12"/>
  <c r="F168" i="9"/>
  <c r="G168" i="9"/>
  <c r="D169" i="9"/>
  <c r="E168" i="9"/>
  <c r="FG6" i="12"/>
  <c r="FF5" i="12"/>
  <c r="FG3" i="12" l="1"/>
  <c r="FG4" i="12"/>
  <c r="E169" i="9"/>
  <c r="F169" i="9"/>
  <c r="G169" i="9"/>
  <c r="D170" i="9"/>
  <c r="FH6" i="12"/>
  <c r="FG5" i="12"/>
  <c r="FH3" i="12" l="1"/>
  <c r="FH4" i="12"/>
  <c r="F170" i="9"/>
  <c r="G170" i="9"/>
  <c r="D171" i="9"/>
  <c r="E170" i="9"/>
  <c r="FH5" i="12"/>
  <c r="FI6" i="12"/>
  <c r="FI3" i="12" l="1"/>
  <c r="FI4" i="12"/>
  <c r="G171" i="9"/>
  <c r="D172" i="9"/>
  <c r="E171" i="9"/>
  <c r="F171" i="9"/>
  <c r="FJ6" i="12"/>
  <c r="FI5" i="12"/>
  <c r="FJ3" i="12" l="1"/>
  <c r="FJ4" i="12"/>
  <c r="F172" i="9"/>
  <c r="G172" i="9"/>
  <c r="D173" i="9"/>
  <c r="E172" i="9"/>
  <c r="FJ5" i="12"/>
  <c r="FK6" i="12"/>
  <c r="FK3" i="12" l="1"/>
  <c r="FK4" i="12"/>
  <c r="E173" i="9"/>
  <c r="F173" i="9"/>
  <c r="G173" i="9"/>
  <c r="D174" i="9"/>
  <c r="FK5" i="12"/>
  <c r="FL6" i="12"/>
  <c r="FL3" i="12" l="1"/>
  <c r="FL4" i="12"/>
  <c r="E174" i="9"/>
  <c r="F174" i="9"/>
  <c r="G174" i="9"/>
  <c r="D175" i="9"/>
  <c r="FM6" i="12"/>
  <c r="FL5" i="12"/>
  <c r="FM3" i="12" l="1"/>
  <c r="FM4" i="12"/>
  <c r="E175" i="9"/>
  <c r="F175" i="9"/>
  <c r="G175" i="9"/>
  <c r="D176" i="9"/>
  <c r="FN6" i="12"/>
  <c r="FM5" i="12"/>
  <c r="FN3" i="12" l="1"/>
  <c r="FN4" i="12"/>
  <c r="F176" i="9"/>
  <c r="G176" i="9"/>
  <c r="D177" i="9"/>
  <c r="E176" i="9"/>
  <c r="FN5" i="12"/>
  <c r="FO6" i="12"/>
  <c r="FO3" i="12" l="1"/>
  <c r="FO4" i="12"/>
  <c r="E177" i="9"/>
  <c r="F177" i="9"/>
  <c r="G177" i="9"/>
  <c r="D178" i="9"/>
  <c r="FO5" i="12"/>
  <c r="FP6" i="12"/>
  <c r="FP3" i="12" l="1"/>
  <c r="FP4" i="12"/>
  <c r="E178" i="9"/>
  <c r="F178" i="9"/>
  <c r="G178" i="9"/>
  <c r="D179" i="9"/>
  <c r="FP5" i="12"/>
  <c r="FQ6" i="12"/>
  <c r="FQ3" i="12" l="1"/>
  <c r="FQ4" i="12"/>
  <c r="E179" i="9"/>
  <c r="F179" i="9"/>
  <c r="G179" i="9"/>
  <c r="D180" i="9"/>
  <c r="FQ5" i="12"/>
  <c r="FR6" i="12"/>
  <c r="FR3" i="12" l="1"/>
  <c r="FR4" i="12"/>
  <c r="E180" i="9"/>
  <c r="F180" i="9"/>
  <c r="G180" i="9"/>
  <c r="D181" i="9"/>
  <c r="FS6" i="12"/>
  <c r="FR5" i="12"/>
  <c r="FS3" i="12" l="1"/>
  <c r="FS4" i="12"/>
  <c r="E181" i="9"/>
  <c r="F181" i="9"/>
  <c r="G181" i="9"/>
  <c r="D182" i="9"/>
  <c r="FT6" i="12"/>
  <c r="FS5" i="12"/>
  <c r="FT3" i="12" l="1"/>
  <c r="FT4" i="12"/>
  <c r="E182" i="9"/>
  <c r="F182" i="9"/>
  <c r="G182" i="9"/>
  <c r="D183" i="9"/>
  <c r="FT5" i="12"/>
  <c r="FU6" i="12"/>
  <c r="FU3" i="12" l="1"/>
  <c r="FU4" i="12"/>
  <c r="E183" i="9"/>
  <c r="F183" i="9"/>
  <c r="G183" i="9"/>
  <c r="D184" i="9"/>
  <c r="FU5" i="12"/>
  <c r="FV6" i="12"/>
  <c r="FV3" i="12" l="1"/>
  <c r="FV4" i="12"/>
  <c r="E184" i="9"/>
  <c r="F184" i="9"/>
  <c r="G184" i="9"/>
  <c r="D185" i="9"/>
  <c r="FV5" i="12"/>
  <c r="FW6" i="12"/>
  <c r="FW3" i="12" l="1"/>
  <c r="FW4" i="12"/>
  <c r="E185" i="9"/>
  <c r="F185" i="9"/>
  <c r="G185" i="9"/>
  <c r="D186" i="9"/>
  <c r="FW5" i="12"/>
  <c r="FX6" i="12"/>
  <c r="FX3" i="12" l="1"/>
  <c r="FX4" i="12"/>
  <c r="E186" i="9"/>
  <c r="F186" i="9"/>
  <c r="G186" i="9"/>
  <c r="D187" i="9"/>
  <c r="FY6" i="12"/>
  <c r="FX5" i="12"/>
  <c r="FY3" i="12" l="1"/>
  <c r="FY4" i="12"/>
  <c r="G187" i="9"/>
  <c r="D188" i="9"/>
  <c r="E187" i="9"/>
  <c r="F187" i="9"/>
  <c r="FZ6" i="12"/>
  <c r="FY5" i="12"/>
  <c r="FZ3" i="12" l="1"/>
  <c r="FZ4" i="12"/>
  <c r="E188" i="9"/>
  <c r="F188" i="9"/>
  <c r="G188" i="9"/>
  <c r="D189" i="9"/>
  <c r="GA6" i="12"/>
  <c r="FZ5" i="12"/>
  <c r="GA3" i="12" l="1"/>
  <c r="GA4" i="12"/>
  <c r="E189" i="9"/>
  <c r="F189" i="9"/>
  <c r="G189" i="9"/>
  <c r="D190" i="9"/>
  <c r="GB6" i="12"/>
  <c r="GA5" i="12"/>
  <c r="GB3" i="12" l="1"/>
  <c r="GB4" i="12"/>
  <c r="E190" i="9"/>
  <c r="F190" i="9"/>
  <c r="G190" i="9"/>
  <c r="D191" i="9"/>
  <c r="GC6" i="12"/>
  <c r="GB5" i="12"/>
  <c r="GC3" i="12" l="1"/>
  <c r="GC4" i="12"/>
  <c r="E191" i="9"/>
  <c r="F191" i="9"/>
  <c r="G191" i="9"/>
  <c r="D192" i="9"/>
  <c r="GD6" i="12"/>
  <c r="GC5" i="12"/>
  <c r="GD3" i="12" l="1"/>
  <c r="GD4" i="12"/>
  <c r="E192" i="9"/>
  <c r="F192" i="9"/>
  <c r="G192" i="9"/>
  <c r="D193" i="9"/>
  <c r="GE6" i="12"/>
  <c r="GD5" i="12"/>
  <c r="GE3" i="12" l="1"/>
  <c r="GE4" i="12"/>
  <c r="G193" i="9"/>
  <c r="D194" i="9"/>
  <c r="E193" i="9"/>
  <c r="F193" i="9"/>
  <c r="GF6" i="12"/>
  <c r="GE5" i="12"/>
  <c r="GF3" i="12" l="1"/>
  <c r="GF4" i="12"/>
  <c r="E194" i="9"/>
  <c r="F194" i="9"/>
  <c r="G194" i="9"/>
  <c r="D195" i="9"/>
  <c r="GF5" i="12"/>
  <c r="GG6" i="12"/>
  <c r="GG3" i="12" l="1"/>
  <c r="GG4" i="12"/>
  <c r="E195" i="9"/>
  <c r="F195" i="9"/>
  <c r="G195" i="9"/>
  <c r="D196" i="9"/>
  <c r="GH6" i="12"/>
  <c r="GG5" i="12"/>
  <c r="GH3" i="12" l="1"/>
  <c r="GH4" i="12"/>
  <c r="E196" i="9"/>
  <c r="F196" i="9"/>
  <c r="G196" i="9"/>
  <c r="D197" i="9"/>
  <c r="GH5" i="12"/>
  <c r="GI6" i="12"/>
  <c r="GI3" i="12" l="1"/>
  <c r="GI4" i="12"/>
  <c r="E197" i="9"/>
  <c r="F197" i="9"/>
  <c r="G197" i="9"/>
  <c r="D198" i="9"/>
  <c r="GJ6" i="12"/>
  <c r="GI5" i="12"/>
  <c r="GJ3" i="12" l="1"/>
  <c r="GJ4" i="12"/>
  <c r="E198" i="9"/>
  <c r="F198" i="9"/>
  <c r="G198" i="9"/>
  <c r="D199" i="9"/>
  <c r="GJ5" i="12"/>
  <c r="GK6" i="12"/>
  <c r="GK3" i="12" l="1"/>
  <c r="GK4" i="12"/>
  <c r="G199" i="9"/>
  <c r="D200" i="9"/>
  <c r="E199" i="9"/>
  <c r="F199" i="9"/>
  <c r="GL6" i="12"/>
  <c r="GK5" i="12"/>
  <c r="GL3" i="12" l="1"/>
  <c r="GL4" i="12"/>
  <c r="E200" i="9"/>
  <c r="F200" i="9"/>
  <c r="G200" i="9"/>
  <c r="D201" i="9"/>
  <c r="GL5" i="12"/>
  <c r="GM6" i="12"/>
  <c r="GM3" i="12" l="1"/>
  <c r="GM4" i="12"/>
  <c r="G201" i="9"/>
  <c r="D202" i="9"/>
  <c r="E201" i="9"/>
  <c r="F201" i="9"/>
  <c r="GN6" i="12"/>
  <c r="GM5" i="12"/>
  <c r="GN3" i="12" l="1"/>
  <c r="GN4" i="12"/>
  <c r="E202" i="9"/>
  <c r="F202" i="9"/>
  <c r="G202" i="9"/>
  <c r="D203" i="9"/>
  <c r="GN5" i="12"/>
  <c r="GO6" i="12"/>
  <c r="GO3" i="12" l="1"/>
  <c r="GO4" i="12"/>
  <c r="G203" i="9"/>
  <c r="D204" i="9"/>
  <c r="E203" i="9"/>
  <c r="F203" i="9"/>
  <c r="GP6" i="12"/>
  <c r="GO5" i="12"/>
  <c r="GP3" i="12" l="1"/>
  <c r="GP4" i="12"/>
  <c r="E204" i="9"/>
  <c r="F204" i="9"/>
  <c r="G204" i="9"/>
  <c r="D205" i="9"/>
  <c r="GP5" i="12"/>
  <c r="GQ6" i="12"/>
  <c r="GQ3" i="12" l="1"/>
  <c r="GQ4" i="12"/>
  <c r="E205" i="9"/>
  <c r="F205" i="9"/>
  <c r="G205" i="9"/>
  <c r="D206" i="9"/>
  <c r="GR6" i="12"/>
  <c r="GQ5" i="12"/>
  <c r="GR3" i="12" l="1"/>
  <c r="GR4" i="12"/>
  <c r="E206" i="9"/>
  <c r="F206" i="9"/>
  <c r="G206" i="9"/>
  <c r="D207" i="9"/>
  <c r="GR5" i="12"/>
  <c r="GS6" i="12"/>
  <c r="GS3" i="12" l="1"/>
  <c r="GS4" i="12"/>
  <c r="G207" i="9"/>
  <c r="D208" i="9"/>
  <c r="E207" i="9"/>
  <c r="F207" i="9"/>
  <c r="GT6" i="12"/>
  <c r="GS5" i="12"/>
  <c r="GT3" i="12" l="1"/>
  <c r="GT4" i="12"/>
  <c r="E208" i="9"/>
  <c r="F208" i="9"/>
  <c r="G208" i="9"/>
  <c r="D209" i="9"/>
  <c r="GT5" i="12"/>
  <c r="GU6" i="12"/>
  <c r="GU3" i="12" l="1"/>
  <c r="GU4" i="12"/>
  <c r="G209" i="9"/>
  <c r="D210" i="9"/>
  <c r="E209" i="9"/>
  <c r="F209" i="9"/>
  <c r="GV6" i="12"/>
  <c r="GU5" i="12"/>
  <c r="GV3" i="12" l="1"/>
  <c r="GV4" i="12"/>
  <c r="E210" i="9"/>
  <c r="F210" i="9"/>
  <c r="G210" i="9"/>
  <c r="D211" i="9"/>
  <c r="GV5" i="12"/>
  <c r="GW6" i="12"/>
  <c r="GW3" i="12" l="1"/>
  <c r="GW4" i="12"/>
  <c r="G211" i="9"/>
  <c r="D212" i="9"/>
  <c r="E211" i="9"/>
  <c r="F211" i="9"/>
  <c r="GX6" i="12"/>
  <c r="GW5" i="12"/>
  <c r="GX3" i="12" l="1"/>
  <c r="GX4" i="12"/>
  <c r="E212" i="9"/>
  <c r="F212" i="9"/>
  <c r="G212" i="9"/>
  <c r="D213" i="9"/>
  <c r="GX5" i="12"/>
  <c r="GY6" i="12"/>
  <c r="GY3" i="12" l="1"/>
  <c r="GY4" i="12"/>
  <c r="E213" i="9"/>
  <c r="F213" i="9"/>
  <c r="G213" i="9"/>
  <c r="D214" i="9"/>
  <c r="GZ6" i="12"/>
  <c r="GY5" i="12"/>
  <c r="GZ3" i="12" l="1"/>
  <c r="GZ4" i="12"/>
  <c r="E214" i="9"/>
  <c r="F214" i="9"/>
  <c r="G214" i="9"/>
  <c r="D215" i="9"/>
  <c r="GZ5" i="12"/>
  <c r="HA6" i="12"/>
  <c r="HA3" i="12" l="1"/>
  <c r="HA4" i="12"/>
  <c r="G215" i="9"/>
  <c r="D216" i="9"/>
  <c r="E215" i="9"/>
  <c r="F215" i="9"/>
  <c r="HB6" i="12"/>
  <c r="HA5" i="12"/>
  <c r="HB3" i="12" l="1"/>
  <c r="HB4" i="12"/>
  <c r="E216" i="9"/>
  <c r="F216" i="9"/>
  <c r="G216" i="9"/>
  <c r="D217" i="9"/>
  <c r="HB5" i="12"/>
  <c r="HC6" i="12"/>
  <c r="HC3" i="12" l="1"/>
  <c r="HC4" i="12"/>
  <c r="G217" i="9"/>
  <c r="D218" i="9"/>
  <c r="E217" i="9"/>
  <c r="F217" i="9"/>
  <c r="HD6" i="12"/>
  <c r="HC5" i="12"/>
  <c r="HD3" i="12" l="1"/>
  <c r="HD4" i="12"/>
  <c r="E218" i="9"/>
  <c r="F218" i="9"/>
  <c r="G218" i="9"/>
  <c r="D219" i="9"/>
  <c r="HD5" i="12"/>
  <c r="HE6" i="12"/>
  <c r="HE3" i="12" l="1"/>
  <c r="HE4" i="12"/>
  <c r="G219" i="9"/>
  <c r="D220" i="9"/>
  <c r="E219" i="9"/>
  <c r="F219" i="9"/>
  <c r="HF6" i="12"/>
  <c r="HE5" i="12"/>
  <c r="HF3" i="12" l="1"/>
  <c r="HF4" i="12"/>
  <c r="E220" i="9"/>
  <c r="F220" i="9"/>
  <c r="G220" i="9"/>
  <c r="D221" i="9"/>
  <c r="HF5" i="12"/>
  <c r="HG6" i="12"/>
  <c r="HG3" i="12" l="1"/>
  <c r="HG4" i="12"/>
  <c r="G221" i="9"/>
  <c r="D222" i="9"/>
  <c r="E221" i="9"/>
  <c r="F221" i="9"/>
  <c r="HH6" i="12"/>
  <c r="HG5" i="12"/>
  <c r="HH3" i="12" l="1"/>
  <c r="HH4" i="12"/>
  <c r="E222" i="9"/>
  <c r="F222" i="9"/>
  <c r="G222" i="9"/>
  <c r="D223" i="9"/>
  <c r="HH5" i="12"/>
  <c r="HI6" i="12"/>
  <c r="HI3" i="12" l="1"/>
  <c r="HI4" i="12"/>
  <c r="G223" i="9"/>
  <c r="D224" i="9"/>
  <c r="E223" i="9"/>
  <c r="F223" i="9"/>
  <c r="HJ6" i="12"/>
  <c r="HI5" i="12"/>
  <c r="HJ3" i="12" l="1"/>
  <c r="HJ4" i="12"/>
  <c r="E224" i="9"/>
  <c r="F224" i="9"/>
  <c r="G224" i="9"/>
  <c r="D225" i="9"/>
  <c r="HJ5" i="12"/>
  <c r="HK6" i="12"/>
  <c r="HK3" i="12" l="1"/>
  <c r="HK4" i="12"/>
  <c r="G225" i="9"/>
  <c r="D226" i="9"/>
  <c r="E225" i="9"/>
  <c r="F225" i="9"/>
  <c r="HL6" i="12"/>
  <c r="HK5" i="12"/>
  <c r="HL3" i="12" l="1"/>
  <c r="HL4" i="12"/>
  <c r="E226" i="9"/>
  <c r="F226" i="9"/>
  <c r="G226" i="9"/>
  <c r="D227" i="9"/>
  <c r="HL5" i="12"/>
  <c r="HM6" i="12"/>
  <c r="HM3" i="12" l="1"/>
  <c r="HM4" i="12"/>
  <c r="E227" i="9"/>
  <c r="F227" i="9"/>
  <c r="G227" i="9"/>
  <c r="D228" i="9"/>
  <c r="HN6" i="12"/>
  <c r="HM5" i="12"/>
  <c r="HN3" i="12" l="1"/>
  <c r="HN4" i="12"/>
  <c r="E228" i="9"/>
  <c r="F228" i="9"/>
  <c r="G228" i="9"/>
  <c r="D229" i="9"/>
  <c r="HN5" i="12"/>
  <c r="HO6" i="12"/>
  <c r="HO3" i="12" l="1"/>
  <c r="HO4" i="12"/>
  <c r="G229" i="9"/>
  <c r="D230" i="9"/>
  <c r="E229" i="9"/>
  <c r="F229" i="9"/>
  <c r="HP6" i="12"/>
  <c r="HO5" i="12"/>
  <c r="HP3" i="12" l="1"/>
  <c r="HP4" i="12"/>
  <c r="E230" i="9"/>
  <c r="F230" i="9"/>
  <c r="G230" i="9"/>
  <c r="D231" i="9"/>
  <c r="HP5" i="12"/>
  <c r="HQ6" i="12"/>
  <c r="HQ3" i="12" l="1"/>
  <c r="HQ4" i="12"/>
  <c r="G231" i="9"/>
  <c r="D232" i="9"/>
  <c r="E231" i="9"/>
  <c r="F231" i="9"/>
  <c r="HR6" i="12"/>
  <c r="HQ5" i="12"/>
  <c r="HR3" i="12" l="1"/>
  <c r="HR4" i="12"/>
  <c r="E232" i="9"/>
  <c r="F232" i="9"/>
  <c r="G232" i="9"/>
  <c r="D233" i="9"/>
  <c r="HR5" i="12"/>
  <c r="HS6" i="12"/>
  <c r="HS3" i="12" l="1"/>
  <c r="HS4" i="12"/>
  <c r="G233" i="9"/>
  <c r="D234" i="9"/>
  <c r="E233" i="9"/>
  <c r="F233" i="9"/>
  <c r="HT6" i="12"/>
  <c r="HS5" i="12"/>
  <c r="HT3" i="12" l="1"/>
  <c r="HT4" i="12"/>
  <c r="E234" i="9"/>
  <c r="F234" i="9"/>
  <c r="G234" i="9"/>
  <c r="D235" i="9"/>
  <c r="HT5" i="12"/>
  <c r="HU6" i="12"/>
  <c r="HU3" i="12" l="1"/>
  <c r="HU4" i="12"/>
  <c r="E235" i="9"/>
  <c r="F235" i="9"/>
  <c r="G235" i="9"/>
  <c r="D236" i="9"/>
  <c r="HV6" i="12"/>
  <c r="HU5" i="12"/>
  <c r="HV3" i="12" l="1"/>
  <c r="HV4" i="12"/>
  <c r="E236" i="9"/>
  <c r="F236" i="9"/>
  <c r="G236" i="9"/>
  <c r="D237" i="9"/>
  <c r="HV5" i="12"/>
  <c r="HW6" i="12"/>
  <c r="HW3" i="12" l="1"/>
  <c r="HW4" i="12"/>
  <c r="G237" i="9"/>
  <c r="D238" i="9"/>
  <c r="E237" i="9"/>
  <c r="F237" i="9"/>
  <c r="HX6" i="12"/>
  <c r="HW5" i="12"/>
  <c r="HX3" i="12" l="1"/>
  <c r="HX4" i="12"/>
  <c r="E238" i="9"/>
  <c r="F238" i="9"/>
  <c r="G238" i="9"/>
  <c r="D239" i="9"/>
  <c r="HX5" i="12"/>
  <c r="HY6" i="12"/>
  <c r="HY3" i="12" l="1"/>
  <c r="HY4" i="12"/>
  <c r="G239" i="9"/>
  <c r="D240" i="9"/>
  <c r="E239" i="9"/>
  <c r="F239" i="9"/>
  <c r="HZ6" i="12"/>
  <c r="HY5" i="12"/>
  <c r="HZ3" i="12" l="1"/>
  <c r="HZ4" i="12"/>
  <c r="E240" i="9"/>
  <c r="F240" i="9"/>
  <c r="G240" i="9"/>
  <c r="D241" i="9"/>
  <c r="HZ5" i="12"/>
  <c r="IA6" i="12"/>
  <c r="IA3" i="12" l="1"/>
  <c r="IA4" i="12"/>
  <c r="E241" i="9"/>
  <c r="F241" i="9"/>
  <c r="G241" i="9"/>
  <c r="D242" i="9"/>
  <c r="IB6" i="12"/>
  <c r="IA5" i="12"/>
  <c r="IB3" i="12" l="1"/>
  <c r="IB4" i="12"/>
  <c r="F242" i="9"/>
  <c r="G242" i="9"/>
  <c r="D243" i="9"/>
  <c r="E242" i="9"/>
  <c r="IB5" i="12"/>
  <c r="IC6" i="12"/>
  <c r="IC3" i="12" l="1"/>
  <c r="IC4" i="12"/>
  <c r="G243" i="9"/>
  <c r="D244" i="9"/>
  <c r="E243" i="9"/>
  <c r="F243" i="9"/>
  <c r="ID6" i="12"/>
  <c r="IC5" i="12"/>
  <c r="ID3" i="12" l="1"/>
  <c r="ID4" i="12"/>
  <c r="E244" i="9"/>
  <c r="F244" i="9"/>
  <c r="G244" i="9"/>
  <c r="D245" i="9"/>
  <c r="ID5" i="12"/>
  <c r="IE6" i="12"/>
  <c r="IE3" i="12" l="1"/>
  <c r="IE4" i="12"/>
  <c r="F245" i="9"/>
  <c r="D246" i="9"/>
  <c r="G245" i="9"/>
  <c r="E245" i="9"/>
  <c r="IF6" i="12"/>
  <c r="IE5" i="12"/>
  <c r="IF3" i="12" l="1"/>
  <c r="IF4" i="12"/>
  <c r="E246" i="9"/>
  <c r="G246" i="9"/>
  <c r="D247" i="9"/>
  <c r="F246" i="9"/>
  <c r="IF5" i="12"/>
  <c r="IG6" i="12"/>
  <c r="IG3" i="12" l="1"/>
  <c r="IG4" i="12"/>
  <c r="F247" i="9"/>
  <c r="E247" i="9"/>
  <c r="D248" i="9"/>
  <c r="G247" i="9"/>
  <c r="IH6" i="12"/>
  <c r="IG5" i="12"/>
  <c r="IH3" i="12" l="1"/>
  <c r="IH4" i="12"/>
  <c r="E248" i="9"/>
  <c r="F248" i="9"/>
  <c r="G248" i="9"/>
  <c r="D249" i="9"/>
  <c r="IH5" i="12"/>
  <c r="II6" i="12"/>
  <c r="II3" i="12" l="1"/>
  <c r="II4" i="12"/>
  <c r="F249" i="9"/>
  <c r="D250" i="9"/>
  <c r="G249" i="9"/>
  <c r="E249" i="9"/>
  <c r="IJ6" i="12"/>
  <c r="II5" i="12"/>
  <c r="IJ3" i="12" l="1"/>
  <c r="IJ4" i="12"/>
  <c r="E250" i="9"/>
  <c r="G250" i="9"/>
  <c r="D251" i="9"/>
  <c r="F250" i="9"/>
  <c r="IJ5" i="12"/>
  <c r="IK6" i="12"/>
  <c r="IK3" i="12" l="1"/>
  <c r="IK4" i="12"/>
  <c r="F251" i="9"/>
  <c r="E251" i="9"/>
  <c r="D252" i="9"/>
  <c r="G251" i="9"/>
  <c r="IL6" i="12"/>
  <c r="IK5" i="12"/>
  <c r="IL3" i="12" l="1"/>
  <c r="IL4" i="12"/>
  <c r="E252" i="9"/>
  <c r="F252" i="9"/>
  <c r="G252" i="9"/>
  <c r="D253" i="9"/>
  <c r="IL5" i="12"/>
  <c r="IM6" i="12"/>
  <c r="IM3" i="12" l="1"/>
  <c r="IM4" i="12"/>
  <c r="F253" i="9"/>
  <c r="D254" i="9"/>
  <c r="G253" i="9"/>
  <c r="E253" i="9"/>
  <c r="IN6" i="12"/>
  <c r="IM5" i="12"/>
  <c r="IN3" i="12" l="1"/>
  <c r="IN4" i="12"/>
  <c r="G254" i="9"/>
  <c r="D255" i="9"/>
  <c r="F254" i="9"/>
  <c r="E254" i="9"/>
  <c r="IN5" i="12"/>
  <c r="IO6" i="12"/>
  <c r="IO3" i="12" l="1"/>
  <c r="IO4" i="12"/>
  <c r="G255" i="9"/>
  <c r="F255" i="9"/>
  <c r="E255" i="9"/>
  <c r="D256" i="9"/>
  <c r="IP6" i="12"/>
  <c r="IO5" i="12"/>
  <c r="IP3" i="12" l="1"/>
  <c r="IP4" i="12"/>
  <c r="E256" i="9"/>
  <c r="F256" i="9"/>
  <c r="G256" i="9"/>
  <c r="D257" i="9"/>
  <c r="IP5" i="12"/>
  <c r="IQ6" i="12"/>
  <c r="IQ3" i="12" l="1"/>
  <c r="IQ4" i="12"/>
  <c r="G257" i="9"/>
  <c r="D258" i="9"/>
  <c r="F257" i="9"/>
  <c r="E257" i="9"/>
  <c r="IR6" i="12"/>
  <c r="IQ5" i="12"/>
  <c r="IR3" i="12" l="1"/>
  <c r="IR4" i="12"/>
  <c r="E258" i="9"/>
  <c r="F258" i="9"/>
  <c r="G258" i="9"/>
  <c r="D259" i="9"/>
  <c r="IR5" i="12"/>
  <c r="IS6" i="12"/>
  <c r="IS3" i="12" l="1"/>
  <c r="IS4" i="12"/>
  <c r="F259" i="9"/>
  <c r="G259" i="9"/>
  <c r="D260" i="9"/>
  <c r="E259" i="9"/>
  <c r="IT6" i="12"/>
  <c r="IS5" i="12"/>
  <c r="IT3" i="12" l="1"/>
  <c r="IT4" i="12"/>
  <c r="E260" i="9"/>
  <c r="F260" i="9"/>
  <c r="G260" i="9"/>
  <c r="D261" i="9"/>
  <c r="IT5" i="12"/>
  <c r="IU6" i="12"/>
  <c r="IU3" i="12" l="1"/>
  <c r="IU4" i="12"/>
  <c r="IV6" i="12"/>
  <c r="F261" i="9"/>
  <c r="G261" i="9"/>
  <c r="D262" i="9"/>
  <c r="E261" i="9"/>
  <c r="IU5" i="12"/>
  <c r="IV3" i="12" l="1"/>
  <c r="IV4" i="12"/>
  <c r="IV5" i="12"/>
  <c r="IW6" i="12"/>
  <c r="E262" i="9"/>
  <c r="F262" i="9"/>
  <c r="G262" i="9"/>
  <c r="D263" i="9"/>
  <c r="IW3" i="12" l="1"/>
  <c r="IW4" i="12"/>
  <c r="IX6" i="12"/>
  <c r="IW5" i="12"/>
  <c r="E263" i="9"/>
  <c r="F263" i="9"/>
  <c r="G263" i="9"/>
  <c r="D264" i="9"/>
  <c r="IX3" i="12" l="1"/>
  <c r="IX4" i="12"/>
  <c r="IY6" i="12"/>
  <c r="IX5" i="12"/>
  <c r="E264" i="9"/>
  <c r="F264" i="9"/>
  <c r="G264" i="9"/>
  <c r="D265" i="9"/>
  <c r="IY3" i="12" l="1"/>
  <c r="IY4" i="12"/>
  <c r="IZ6" i="12"/>
  <c r="IY5" i="12"/>
  <c r="F265" i="9"/>
  <c r="G265" i="9"/>
  <c r="D266" i="9"/>
  <c r="E265" i="9"/>
  <c r="IZ3" i="12" l="1"/>
  <c r="IZ4" i="12"/>
  <c r="IZ5" i="12"/>
  <c r="JA6" i="12"/>
  <c r="E266" i="9"/>
  <c r="F266" i="9"/>
  <c r="G266" i="9"/>
  <c r="D267" i="9"/>
  <c r="JA3" i="12" l="1"/>
  <c r="JA4" i="12"/>
  <c r="JB6" i="12"/>
  <c r="JA5" i="12"/>
  <c r="F267" i="9"/>
  <c r="G267" i="9"/>
  <c r="D268" i="9"/>
  <c r="E267" i="9"/>
  <c r="JB3" i="12" l="1"/>
  <c r="JB4" i="12"/>
  <c r="JB5" i="12"/>
  <c r="JC6" i="12"/>
  <c r="E268" i="9"/>
  <c r="F268" i="9"/>
  <c r="G268" i="9"/>
  <c r="D269" i="9"/>
  <c r="JC3" i="12" l="1"/>
  <c r="JC4" i="12"/>
  <c r="JD6" i="12"/>
  <c r="JC5" i="12"/>
  <c r="F269" i="9"/>
  <c r="G269" i="9"/>
  <c r="D270" i="9"/>
  <c r="E269" i="9"/>
  <c r="JD3" i="12" l="1"/>
  <c r="JD4" i="12"/>
  <c r="JD5" i="12"/>
  <c r="JE6" i="12"/>
  <c r="E270" i="9"/>
  <c r="F270" i="9"/>
  <c r="G270" i="9"/>
  <c r="D271" i="9"/>
  <c r="JE3" i="12" l="1"/>
  <c r="JE4" i="12"/>
  <c r="JF6" i="12"/>
  <c r="JE5" i="12"/>
  <c r="E271" i="9"/>
  <c r="F271" i="9"/>
  <c r="G271" i="9"/>
  <c r="D272" i="9"/>
  <c r="JF3" i="12" l="1"/>
  <c r="JF4" i="12"/>
  <c r="JF5" i="12"/>
  <c r="JG6" i="12"/>
  <c r="E272" i="9"/>
  <c r="F272" i="9"/>
  <c r="G272" i="9"/>
  <c r="D273" i="9"/>
  <c r="JG3" i="12" l="1"/>
  <c r="JG4" i="12"/>
  <c r="JH6" i="12"/>
  <c r="JG5" i="12"/>
  <c r="E273" i="9"/>
  <c r="F273" i="9"/>
  <c r="D274" i="9"/>
  <c r="G273" i="9"/>
  <c r="JH3" i="12" l="1"/>
  <c r="JH4" i="12"/>
  <c r="JH5" i="12"/>
  <c r="JI6" i="12"/>
  <c r="E274" i="9"/>
  <c r="F274" i="9"/>
  <c r="G274" i="9"/>
  <c r="D275" i="9"/>
  <c r="JI3" i="12" l="1"/>
  <c r="JI4" i="12"/>
  <c r="JJ6" i="12"/>
  <c r="JI5" i="12"/>
  <c r="E275" i="9"/>
  <c r="F275" i="9"/>
  <c r="G275" i="9"/>
  <c r="D276" i="9"/>
  <c r="JJ3" i="12" l="1"/>
  <c r="JJ4" i="12"/>
  <c r="JJ5" i="12"/>
  <c r="JK6" i="12"/>
  <c r="G276" i="9"/>
  <c r="D277" i="9"/>
  <c r="E276" i="9"/>
  <c r="F276" i="9"/>
  <c r="JK3" i="12" l="1"/>
  <c r="JK4" i="12"/>
  <c r="JK5" i="12"/>
  <c r="JL6" i="12"/>
  <c r="E277" i="9"/>
  <c r="F277" i="9"/>
  <c r="G277" i="9"/>
  <c r="D278" i="9"/>
  <c r="JL3" i="12" l="1"/>
  <c r="JL4" i="12"/>
  <c r="JL5" i="12"/>
  <c r="JM6" i="12"/>
  <c r="E278" i="9"/>
  <c r="F278" i="9"/>
  <c r="G278" i="9"/>
  <c r="D279" i="9"/>
  <c r="JM3" i="12" l="1"/>
  <c r="JM4" i="12"/>
  <c r="JM5" i="12"/>
  <c r="JN6" i="12"/>
  <c r="E279" i="9"/>
  <c r="F279" i="9"/>
  <c r="G279" i="9"/>
  <c r="D280" i="9"/>
  <c r="JN3" i="12" l="1"/>
  <c r="JN4" i="12"/>
  <c r="JN5" i="12"/>
  <c r="JO6" i="12"/>
  <c r="E280" i="9"/>
  <c r="F280" i="9"/>
  <c r="G280" i="9"/>
  <c r="D281" i="9"/>
  <c r="JO3" i="12" l="1"/>
  <c r="JO4" i="12"/>
  <c r="JO5" i="12"/>
  <c r="JP6" i="12"/>
  <c r="E281" i="9"/>
  <c r="F281" i="9"/>
  <c r="G281" i="9"/>
  <c r="D282" i="9"/>
  <c r="JP3" i="12" l="1"/>
  <c r="JP4" i="12"/>
  <c r="JP5" i="12"/>
  <c r="JQ6" i="12"/>
  <c r="E282" i="9"/>
  <c r="F282" i="9"/>
  <c r="G282" i="9"/>
  <c r="D283" i="9"/>
  <c r="JQ3" i="12" l="1"/>
  <c r="JQ4" i="12"/>
  <c r="JQ5" i="12"/>
  <c r="JR6" i="12"/>
  <c r="E283" i="9"/>
  <c r="F283" i="9"/>
  <c r="G283" i="9"/>
  <c r="D284" i="9"/>
  <c r="JR3" i="12" l="1"/>
  <c r="JR4" i="12"/>
  <c r="JR5" i="12"/>
  <c r="JS6" i="12"/>
  <c r="G284" i="9"/>
  <c r="D285" i="9"/>
  <c r="E284" i="9"/>
  <c r="F284" i="9"/>
  <c r="JS3" i="12" l="1"/>
  <c r="JS4" i="12"/>
  <c r="JS5" i="12"/>
  <c r="JT6" i="12"/>
  <c r="E285" i="9"/>
  <c r="F285" i="9"/>
  <c r="G285" i="9"/>
  <c r="D286" i="9"/>
  <c r="JT3" i="12" l="1"/>
  <c r="JT4" i="12"/>
  <c r="JT5" i="12"/>
  <c r="JU6" i="12"/>
  <c r="E286" i="9"/>
  <c r="F286" i="9"/>
  <c r="G286" i="9"/>
  <c r="D287" i="9"/>
  <c r="JU3" i="12" l="1"/>
  <c r="JU4" i="12"/>
  <c r="JU5" i="12"/>
  <c r="JV6" i="12"/>
  <c r="E287" i="9"/>
  <c r="F287" i="9"/>
  <c r="G287" i="9"/>
  <c r="D288" i="9"/>
  <c r="JV3" i="12" l="1"/>
  <c r="JV4" i="12"/>
  <c r="JV5" i="12"/>
  <c r="JW6" i="12"/>
  <c r="G288" i="9"/>
  <c r="D289" i="9"/>
  <c r="E288" i="9"/>
  <c r="F288" i="9"/>
  <c r="JW3" i="12" l="1"/>
  <c r="JW4" i="12"/>
  <c r="JW5" i="12"/>
  <c r="JX6" i="12"/>
  <c r="E289" i="9"/>
  <c r="F289" i="9"/>
  <c r="G289" i="9"/>
  <c r="D290" i="9"/>
  <c r="JX3" i="12" l="1"/>
  <c r="JX4" i="12"/>
  <c r="JX5" i="12"/>
  <c r="JY6" i="12"/>
  <c r="E290" i="9"/>
  <c r="F290" i="9"/>
  <c r="G290" i="9"/>
  <c r="D291" i="9"/>
  <c r="JY3" i="12" l="1"/>
  <c r="JY4" i="12"/>
  <c r="JZ6" i="12"/>
  <c r="JY5" i="12"/>
  <c r="E291" i="9"/>
  <c r="F291" i="9"/>
  <c r="G291" i="9"/>
  <c r="D292" i="9"/>
  <c r="JZ3" i="12" l="1"/>
  <c r="JZ4" i="12"/>
  <c r="JZ5" i="12"/>
  <c r="KA6" i="12"/>
  <c r="E292" i="9"/>
  <c r="F292" i="9"/>
  <c r="G292" i="9"/>
  <c r="D293" i="9"/>
  <c r="KA3" i="12" l="1"/>
  <c r="KA4" i="12"/>
  <c r="KA5" i="12"/>
  <c r="KB6" i="12"/>
  <c r="E293" i="9"/>
  <c r="F293" i="9"/>
  <c r="G293" i="9"/>
  <c r="D294" i="9"/>
  <c r="KB3" i="12" l="1"/>
  <c r="KB4" i="12"/>
  <c r="KB5" i="12"/>
  <c r="KC6" i="12"/>
  <c r="E294" i="9"/>
  <c r="F294" i="9"/>
  <c r="G294" i="9"/>
  <c r="D295" i="9"/>
  <c r="KC3" i="12" l="1"/>
  <c r="KC4" i="12"/>
  <c r="KC5" i="12"/>
  <c r="KD6" i="12"/>
  <c r="E295" i="9"/>
  <c r="F295" i="9"/>
  <c r="G295" i="9"/>
  <c r="D296" i="9"/>
  <c r="KD3" i="12" l="1"/>
  <c r="KD4" i="12"/>
  <c r="KD5" i="12"/>
  <c r="KE6" i="12"/>
  <c r="E296" i="9"/>
  <c r="F296" i="9"/>
  <c r="G296" i="9"/>
  <c r="D297" i="9"/>
  <c r="KE3" i="12" l="1"/>
  <c r="KE4" i="12"/>
  <c r="KF6" i="12"/>
  <c r="KE5" i="12"/>
  <c r="E297" i="9"/>
  <c r="F297" i="9"/>
  <c r="G297" i="9"/>
  <c r="D298" i="9"/>
  <c r="KF3" i="12" l="1"/>
  <c r="KF4" i="12"/>
  <c r="KF5" i="12"/>
  <c r="KG6" i="12"/>
  <c r="E298" i="9"/>
  <c r="F298" i="9"/>
  <c r="G298" i="9"/>
  <c r="D299" i="9"/>
  <c r="KG3" i="12" l="1"/>
  <c r="KG4" i="12"/>
  <c r="KH6" i="12"/>
  <c r="KG5" i="12"/>
  <c r="E299" i="9"/>
  <c r="F299" i="9"/>
  <c r="G299" i="9"/>
  <c r="D300" i="9"/>
  <c r="KH3" i="12" l="1"/>
  <c r="KH4" i="12"/>
  <c r="KI6" i="12"/>
  <c r="KH5" i="12"/>
  <c r="E300" i="9"/>
  <c r="F300" i="9"/>
  <c r="G300" i="9"/>
  <c r="D301" i="9"/>
  <c r="KI3" i="12" l="1"/>
  <c r="KI4" i="12"/>
  <c r="KJ6" i="12"/>
  <c r="KI5" i="12"/>
  <c r="E301" i="9"/>
  <c r="F301" i="9"/>
  <c r="G301" i="9"/>
  <c r="D302" i="9"/>
  <c r="KJ3" i="12" l="1"/>
  <c r="KJ4" i="12"/>
  <c r="KJ5" i="12"/>
  <c r="KK6" i="12"/>
  <c r="E302" i="9"/>
  <c r="F302" i="9"/>
  <c r="G302" i="9"/>
  <c r="D303" i="9"/>
  <c r="KK3" i="12" l="1"/>
  <c r="KK4" i="12"/>
  <c r="KL6" i="12"/>
  <c r="KK5" i="12"/>
  <c r="E303" i="9"/>
  <c r="F303" i="9"/>
  <c r="G303" i="9"/>
  <c r="D304" i="9"/>
  <c r="KL3" i="12" l="1"/>
  <c r="KL4" i="12"/>
  <c r="KM6" i="12"/>
  <c r="KL5" i="12"/>
  <c r="E304" i="9"/>
  <c r="F304" i="9"/>
  <c r="G304" i="9"/>
  <c r="D305" i="9"/>
  <c r="KM3" i="12" l="1"/>
  <c r="KM4" i="12"/>
  <c r="KN6" i="12"/>
  <c r="KM5" i="12"/>
  <c r="E305" i="9"/>
  <c r="F305" i="9"/>
  <c r="G305" i="9"/>
  <c r="D306" i="9"/>
  <c r="KN3" i="12" l="1"/>
  <c r="KN4" i="12"/>
  <c r="KN5" i="12"/>
  <c r="KO6" i="12"/>
  <c r="E306" i="9"/>
  <c r="F306" i="9"/>
  <c r="G306" i="9"/>
  <c r="D307" i="9"/>
  <c r="KO3" i="12" l="1"/>
  <c r="KO4" i="12"/>
  <c r="KO5" i="12"/>
  <c r="KP6" i="12"/>
  <c r="E307" i="9"/>
  <c r="F307" i="9"/>
  <c r="G307" i="9"/>
  <c r="D308" i="9"/>
  <c r="KP3" i="12" l="1"/>
  <c r="KP4" i="12"/>
  <c r="KQ6" i="12"/>
  <c r="KP5" i="12"/>
  <c r="E308" i="9"/>
  <c r="F308" i="9"/>
  <c r="G308" i="9"/>
  <c r="D309" i="9"/>
  <c r="KQ3" i="12" l="1"/>
  <c r="KQ4" i="12"/>
  <c r="KQ5" i="12"/>
  <c r="KR6" i="12"/>
  <c r="E309" i="9"/>
  <c r="F309" i="9"/>
  <c r="G309" i="9"/>
  <c r="D310" i="9"/>
  <c r="KR3" i="12" l="1"/>
  <c r="KR4" i="12"/>
  <c r="KR5" i="12"/>
  <c r="KS6" i="12"/>
  <c r="E310" i="9"/>
  <c r="F310" i="9"/>
  <c r="G310" i="9"/>
  <c r="D311" i="9"/>
  <c r="KS3" i="12" l="1"/>
  <c r="KS4" i="12"/>
  <c r="KS5" i="12"/>
  <c r="KT6" i="12"/>
  <c r="F311" i="9"/>
  <c r="G311" i="9"/>
  <c r="D312" i="9"/>
  <c r="E311" i="9"/>
  <c r="KT3" i="12" l="1"/>
  <c r="KT4" i="12"/>
  <c r="KU6" i="12"/>
  <c r="KT5" i="12"/>
  <c r="E312" i="9"/>
  <c r="F312" i="9"/>
  <c r="G312" i="9"/>
  <c r="D313" i="9"/>
  <c r="KU3" i="12" l="1"/>
  <c r="KU4" i="12"/>
  <c r="KU5" i="12"/>
  <c r="KV6" i="12"/>
  <c r="E313" i="9"/>
  <c r="F313" i="9"/>
  <c r="G313" i="9"/>
  <c r="D314" i="9"/>
  <c r="KV3" i="12" l="1"/>
  <c r="KV4" i="12"/>
  <c r="KV5" i="12"/>
  <c r="KW6" i="12"/>
  <c r="E314" i="9"/>
  <c r="F314" i="9"/>
  <c r="G314" i="9"/>
  <c r="D315" i="9"/>
  <c r="KW3" i="12" l="1"/>
  <c r="KW4" i="12"/>
  <c r="KW5" i="12"/>
  <c r="KX6" i="12"/>
  <c r="E315" i="9"/>
  <c r="F315" i="9"/>
  <c r="G315" i="9"/>
  <c r="D316" i="9"/>
  <c r="KX3" i="12" l="1"/>
  <c r="KX4" i="12"/>
  <c r="KX5" i="12"/>
  <c r="KY6" i="12"/>
  <c r="G316" i="9"/>
  <c r="D317" i="9"/>
  <c r="E316" i="9"/>
  <c r="F316" i="9"/>
  <c r="KY3" i="12" l="1"/>
  <c r="KY4" i="12"/>
  <c r="KY5" i="12"/>
  <c r="KZ6" i="12"/>
  <c r="E317" i="9"/>
  <c r="F317" i="9"/>
  <c r="G317" i="9"/>
  <c r="D318" i="9"/>
  <c r="KZ3" i="12" l="1"/>
  <c r="KZ4" i="12"/>
  <c r="KZ5" i="12"/>
  <c r="LA6" i="12"/>
  <c r="E318" i="9"/>
  <c r="F318" i="9"/>
  <c r="G318" i="9"/>
  <c r="D319" i="9"/>
  <c r="LA3" i="12" l="1"/>
  <c r="LA4" i="12"/>
  <c r="LA5" i="12"/>
  <c r="LB6" i="12"/>
  <c r="E319" i="9"/>
  <c r="F319" i="9"/>
  <c r="G319" i="9"/>
  <c r="D320" i="9"/>
  <c r="LB3" i="12" l="1"/>
  <c r="LB4" i="12"/>
  <c r="LB5" i="12"/>
  <c r="LC6" i="12"/>
  <c r="E320" i="9"/>
  <c r="F320" i="9"/>
  <c r="G320" i="9"/>
  <c r="D321" i="9"/>
  <c r="LC3" i="12" l="1"/>
  <c r="LC4" i="12"/>
  <c r="LC5" i="12"/>
  <c r="LD6" i="12"/>
  <c r="E321" i="9"/>
  <c r="F321" i="9"/>
  <c r="G321" i="9"/>
  <c r="D322" i="9"/>
  <c r="LD3" i="12" l="1"/>
  <c r="LD4" i="12"/>
  <c r="LD5" i="12"/>
  <c r="LE6" i="12"/>
  <c r="E322" i="9"/>
  <c r="F322" i="9"/>
  <c r="G322" i="9"/>
  <c r="D323" i="9"/>
  <c r="LE3" i="12" l="1"/>
  <c r="LE4" i="12"/>
  <c r="LE5" i="12"/>
  <c r="LF6" i="12"/>
  <c r="E323" i="9"/>
  <c r="F323" i="9"/>
  <c r="G323" i="9"/>
  <c r="D324" i="9"/>
  <c r="LF3" i="12" l="1"/>
  <c r="LF4" i="12"/>
  <c r="LF5" i="12"/>
  <c r="LG6" i="12"/>
  <c r="E324" i="9"/>
  <c r="F324" i="9"/>
  <c r="G324" i="9"/>
  <c r="D325" i="9"/>
  <c r="LG3" i="12" l="1"/>
  <c r="LG4" i="12"/>
  <c r="LG5" i="12"/>
  <c r="LH6" i="12"/>
  <c r="E325" i="9"/>
  <c r="F325" i="9"/>
  <c r="G325" i="9"/>
  <c r="D326" i="9"/>
  <c r="LH3" i="12" l="1"/>
  <c r="LH4" i="12"/>
  <c r="LH5" i="12"/>
  <c r="LI6" i="12"/>
  <c r="E326" i="9"/>
  <c r="F326" i="9"/>
  <c r="G326" i="9"/>
  <c r="D327" i="9"/>
  <c r="LI3" i="12" l="1"/>
  <c r="LI4" i="12"/>
  <c r="LI5" i="12"/>
  <c r="LJ6" i="12"/>
  <c r="E327" i="9"/>
  <c r="F327" i="9"/>
  <c r="G327" i="9"/>
  <c r="D328" i="9"/>
  <c r="LJ3" i="12" l="1"/>
  <c r="LJ4" i="12"/>
  <c r="LJ5" i="12"/>
  <c r="LK6" i="12"/>
  <c r="E328" i="9"/>
  <c r="F328" i="9"/>
  <c r="G328" i="9"/>
  <c r="D329" i="9"/>
  <c r="LK3" i="12" l="1"/>
  <c r="LK4" i="12"/>
  <c r="LK5" i="12"/>
  <c r="LL6" i="12"/>
  <c r="E329" i="9"/>
  <c r="F329" i="9"/>
  <c r="G329" i="9"/>
  <c r="D330" i="9"/>
  <c r="LL3" i="12" l="1"/>
  <c r="LL4" i="12"/>
  <c r="LL5" i="12"/>
  <c r="LM6" i="12"/>
  <c r="G330" i="9"/>
  <c r="D331" i="9"/>
  <c r="E330" i="9"/>
  <c r="F330" i="9"/>
  <c r="LM3" i="12" l="1"/>
  <c r="LM4" i="12"/>
  <c r="LM5" i="12"/>
  <c r="LN6" i="12"/>
  <c r="E331" i="9"/>
  <c r="F331" i="9"/>
  <c r="G331" i="9"/>
  <c r="D332" i="9"/>
  <c r="LN3" i="12" l="1"/>
  <c r="LN4" i="12"/>
  <c r="LN5" i="12"/>
  <c r="LO6" i="12"/>
  <c r="E332" i="9"/>
  <c r="F332" i="9"/>
  <c r="G332" i="9"/>
  <c r="D333" i="9"/>
  <c r="LO3" i="12" l="1"/>
  <c r="LO4" i="12"/>
  <c r="LO5" i="12"/>
  <c r="LP6" i="12"/>
  <c r="E333" i="9"/>
  <c r="F333" i="9"/>
  <c r="G333" i="9"/>
  <c r="D334" i="9"/>
  <c r="LP3" i="12" l="1"/>
  <c r="LP4" i="12"/>
  <c r="LP5" i="12"/>
  <c r="LQ6" i="12"/>
  <c r="E334" i="9"/>
  <c r="F334" i="9"/>
  <c r="G334" i="9"/>
  <c r="D335" i="9"/>
  <c r="LQ3" i="12" l="1"/>
  <c r="LQ4" i="12"/>
  <c r="LQ5" i="12"/>
  <c r="LR6" i="12"/>
  <c r="E335" i="9"/>
  <c r="F335" i="9"/>
  <c r="G335" i="9"/>
  <c r="D336" i="9"/>
  <c r="LR3" i="12" l="1"/>
  <c r="LR4" i="12"/>
  <c r="LR5" i="12"/>
  <c r="LS6" i="12"/>
  <c r="E336" i="9"/>
  <c r="F336" i="9"/>
  <c r="G336" i="9"/>
  <c r="D337" i="9"/>
  <c r="LS3" i="12" l="1"/>
  <c r="LS4" i="12"/>
  <c r="LS5" i="12"/>
  <c r="LT6" i="12"/>
  <c r="E337" i="9"/>
  <c r="F337" i="9"/>
  <c r="G337" i="9"/>
  <c r="D338" i="9"/>
  <c r="LT3" i="12" l="1"/>
  <c r="LT4" i="12"/>
  <c r="LT5" i="12"/>
  <c r="LU6" i="12"/>
  <c r="E338" i="9"/>
  <c r="F338" i="9"/>
  <c r="G338" i="9"/>
  <c r="D339" i="9"/>
  <c r="LU3" i="12" l="1"/>
  <c r="LU4" i="12"/>
  <c r="LU5" i="12"/>
  <c r="LV6" i="12"/>
  <c r="E339" i="9"/>
  <c r="F339" i="9"/>
  <c r="G339" i="9"/>
  <c r="D340" i="9"/>
  <c r="LV3" i="12" l="1"/>
  <c r="LV4" i="12"/>
  <c r="LV5" i="12"/>
  <c r="LW6" i="12"/>
  <c r="E340" i="9"/>
  <c r="F340" i="9"/>
  <c r="G340" i="9"/>
  <c r="D341" i="9"/>
  <c r="LW3" i="12" l="1"/>
  <c r="LW4" i="12"/>
  <c r="LW5" i="12"/>
  <c r="LX6" i="12"/>
  <c r="E341" i="9"/>
  <c r="F341" i="9"/>
  <c r="G341" i="9"/>
  <c r="D342" i="9"/>
  <c r="LX3" i="12" l="1"/>
  <c r="LX4" i="12"/>
  <c r="LX5" i="12"/>
  <c r="LY6" i="12"/>
  <c r="G342" i="9"/>
  <c r="D343" i="9"/>
  <c r="E342" i="9"/>
  <c r="F342" i="9"/>
  <c r="LY3" i="12" l="1"/>
  <c r="LY4" i="12"/>
  <c r="LY5" i="12"/>
  <c r="LZ6" i="12"/>
  <c r="E343" i="9"/>
  <c r="F343" i="9"/>
  <c r="G343" i="9"/>
  <c r="D344" i="9"/>
  <c r="LZ3" i="12" l="1"/>
  <c r="LZ4" i="12"/>
  <c r="LZ5" i="12"/>
  <c r="MA6" i="12"/>
  <c r="E344" i="9"/>
  <c r="F344" i="9"/>
  <c r="G344" i="9"/>
  <c r="D345" i="9"/>
  <c r="MA3" i="12" l="1"/>
  <c r="MA4" i="12"/>
  <c r="MA5" i="12"/>
  <c r="MB6" i="12"/>
  <c r="E345" i="9"/>
  <c r="D346" i="9"/>
  <c r="F345" i="9"/>
  <c r="G345" i="9"/>
  <c r="MB3" i="12" l="1"/>
  <c r="MB4" i="12"/>
  <c r="MB5" i="12"/>
  <c r="MC6" i="12"/>
  <c r="E346" i="9"/>
  <c r="F346" i="9"/>
  <c r="G346" i="9"/>
  <c r="D347" i="9"/>
  <c r="MC3" i="12" l="1"/>
  <c r="MC4" i="12"/>
  <c r="MC5" i="12"/>
  <c r="MD6" i="12"/>
  <c r="E347" i="9"/>
  <c r="F347" i="9"/>
  <c r="G347" i="9"/>
  <c r="D348" i="9"/>
  <c r="MD3" i="12" l="1"/>
  <c r="MD4" i="12"/>
  <c r="MD5" i="12"/>
  <c r="ME6" i="12"/>
  <c r="G348" i="9"/>
  <c r="F348" i="9"/>
  <c r="E348" i="9"/>
  <c r="D349" i="9"/>
  <c r="ME3" i="12" l="1"/>
  <c r="ME4" i="12"/>
  <c r="ME5" i="12"/>
  <c r="MF6" i="12"/>
  <c r="E349" i="9"/>
  <c r="G349" i="9"/>
  <c r="D350" i="9"/>
  <c r="F349" i="9"/>
  <c r="MF3" i="12" l="1"/>
  <c r="MF4" i="12"/>
  <c r="MF5" i="12"/>
  <c r="MG6" i="12"/>
  <c r="G350" i="9"/>
  <c r="E350" i="9"/>
  <c r="F350" i="9"/>
  <c r="D351" i="9"/>
  <c r="MG3" i="12" l="1"/>
  <c r="MG4" i="12"/>
  <c r="MG5" i="12"/>
  <c r="MH6" i="12"/>
  <c r="E351" i="9"/>
  <c r="G351" i="9"/>
  <c r="D352" i="9"/>
  <c r="F351" i="9"/>
  <c r="MH3" i="12" l="1"/>
  <c r="MH4" i="12"/>
  <c r="MH5" i="12"/>
  <c r="MI6" i="12"/>
  <c r="G352" i="9"/>
  <c r="F352" i="9"/>
  <c r="E352" i="9"/>
  <c r="D353" i="9"/>
  <c r="MI3" i="12" l="1"/>
  <c r="MI4" i="12"/>
  <c r="MI5" i="12"/>
  <c r="MJ6" i="12"/>
  <c r="E353" i="9"/>
  <c r="F353" i="9"/>
  <c r="G353" i="9"/>
  <c r="D354" i="9"/>
  <c r="MJ3" i="12" l="1"/>
  <c r="MJ4" i="12"/>
  <c r="MJ5" i="12"/>
  <c r="MK6" i="12"/>
  <c r="D355" i="9"/>
  <c r="F354" i="9"/>
  <c r="E354" i="9"/>
  <c r="G354" i="9"/>
  <c r="MK3" i="12" l="1"/>
  <c r="MK4" i="12"/>
  <c r="MK5" i="12"/>
  <c r="ML6" i="12"/>
  <c r="E355" i="9"/>
  <c r="G355" i="9"/>
  <c r="F355" i="9"/>
  <c r="D356" i="9"/>
  <c r="ML3" i="12" l="1"/>
  <c r="ML4" i="12"/>
  <c r="MM6" i="12"/>
  <c r="ML5" i="12"/>
  <c r="D357" i="9"/>
  <c r="E356" i="9"/>
  <c r="G356" i="9"/>
  <c r="F356" i="9"/>
  <c r="MM3" i="12" l="1"/>
  <c r="MM4" i="12"/>
  <c r="MM5" i="12"/>
  <c r="MN6" i="12"/>
  <c r="G357" i="9"/>
  <c r="D358" i="9"/>
  <c r="E357" i="9"/>
  <c r="F357" i="9"/>
  <c r="MN3" i="12" l="1"/>
  <c r="MN4" i="12"/>
  <c r="MO6" i="12"/>
  <c r="MN5" i="12"/>
  <c r="F358" i="9"/>
  <c r="G358" i="9"/>
  <c r="E358" i="9"/>
  <c r="D359" i="9"/>
  <c r="MO3" i="12" l="1"/>
  <c r="MO4" i="12"/>
  <c r="MO5" i="12"/>
  <c r="MP6" i="12"/>
  <c r="G359" i="9"/>
  <c r="D360" i="9"/>
  <c r="E359" i="9"/>
  <c r="F359" i="9"/>
  <c r="MP3" i="12" l="1"/>
  <c r="MP4" i="12"/>
  <c r="MQ6" i="12"/>
  <c r="MP5" i="12"/>
  <c r="G360" i="9"/>
  <c r="E360" i="9"/>
  <c r="F360" i="9"/>
  <c r="D361" i="9"/>
  <c r="MQ3" i="12" l="1"/>
  <c r="MQ4" i="12"/>
  <c r="MR6" i="12"/>
  <c r="MQ5" i="12"/>
  <c r="G361" i="9"/>
  <c r="D362" i="9"/>
  <c r="E361" i="9"/>
  <c r="F361" i="9"/>
  <c r="MR3" i="12" l="1"/>
  <c r="MR4" i="12"/>
  <c r="MS6" i="12"/>
  <c r="MR5" i="12"/>
  <c r="D363" i="9"/>
  <c r="E362" i="9"/>
  <c r="G362" i="9"/>
  <c r="F362" i="9"/>
  <c r="MS3" i="12" l="1"/>
  <c r="MS4" i="12"/>
  <c r="MT6" i="12"/>
  <c r="MS5" i="12"/>
  <c r="G363" i="9"/>
  <c r="D364" i="9"/>
  <c r="E363" i="9"/>
  <c r="F363" i="9"/>
  <c r="MT3" i="12" l="1"/>
  <c r="MT4" i="12"/>
  <c r="MU6" i="12"/>
  <c r="MT5" i="12"/>
  <c r="G364" i="9"/>
  <c r="E364" i="9"/>
  <c r="F364" i="9"/>
  <c r="D365" i="9"/>
  <c r="MU3" i="12" l="1"/>
  <c r="MU4" i="12"/>
  <c r="MV6" i="12"/>
  <c r="MU5" i="12"/>
  <c r="G365" i="9"/>
  <c r="D366" i="9"/>
  <c r="E365" i="9"/>
  <c r="F365" i="9"/>
  <c r="MV3" i="12" l="1"/>
  <c r="MV4" i="12"/>
  <c r="MW6" i="12"/>
  <c r="MV5" i="12"/>
  <c r="D367" i="9"/>
  <c r="E366" i="9"/>
  <c r="G366" i="9"/>
  <c r="F366" i="9"/>
  <c r="MW3" i="12" l="1"/>
  <c r="MW4" i="12"/>
  <c r="MX6" i="12"/>
  <c r="MW5" i="12"/>
  <c r="G367" i="9"/>
  <c r="D368" i="9"/>
  <c r="D369" i="9" s="1"/>
  <c r="E367" i="9"/>
  <c r="F367" i="9"/>
  <c r="MX3" i="12" l="1"/>
  <c r="MX4" i="12"/>
  <c r="H4" i="9" a="1"/>
  <c r="H10" i="9" s="1"/>
  <c r="MY6" i="12"/>
  <c r="MX5" i="12"/>
  <c r="G368" i="9"/>
  <c r="E368" i="9"/>
  <c r="F368" i="9"/>
  <c r="MY3" i="12" l="1"/>
  <c r="MY4" i="12"/>
  <c r="H28" i="9"/>
  <c r="H110" i="9"/>
  <c r="H112" i="9"/>
  <c r="H265" i="9"/>
  <c r="H192" i="9"/>
  <c r="H129" i="9"/>
  <c r="H146" i="9"/>
  <c r="H184" i="9"/>
  <c r="H52" i="9"/>
  <c r="H205" i="9"/>
  <c r="H51" i="9"/>
  <c r="H270" i="9"/>
  <c r="H207" i="9"/>
  <c r="H252" i="9"/>
  <c r="H226" i="9"/>
  <c r="H348" i="9"/>
  <c r="H171" i="9"/>
  <c r="H165" i="9"/>
  <c r="H127" i="9"/>
  <c r="H316" i="9"/>
  <c r="H198" i="9"/>
  <c r="H322" i="9"/>
  <c r="H107" i="9"/>
  <c r="H143" i="9"/>
  <c r="H276" i="9"/>
  <c r="H161" i="9"/>
  <c r="H263" i="9"/>
  <c r="H159" i="9"/>
  <c r="H219" i="9"/>
  <c r="H199" i="9"/>
  <c r="H177" i="9"/>
  <c r="H65" i="9"/>
  <c r="H182" i="9"/>
  <c r="H268" i="9"/>
  <c r="H86" i="9"/>
  <c r="H204" i="9"/>
  <c r="H228" i="9"/>
  <c r="H360" i="9"/>
  <c r="H145" i="9"/>
  <c r="H27" i="9"/>
  <c r="H24" i="9"/>
  <c r="H100" i="9"/>
  <c r="H267" i="9"/>
  <c r="H123" i="9"/>
  <c r="H357" i="9"/>
  <c r="H298" i="9"/>
  <c r="H72" i="9"/>
  <c r="H244" i="9"/>
  <c r="H238" i="9"/>
  <c r="H50" i="9"/>
  <c r="H341" i="9"/>
  <c r="H236" i="9"/>
  <c r="H126" i="9"/>
  <c r="H194" i="9"/>
  <c r="H17" i="9"/>
  <c r="H104" i="9"/>
  <c r="H259" i="9"/>
  <c r="H35" i="9"/>
  <c r="H225" i="9"/>
  <c r="H232" i="9"/>
  <c r="H71" i="9"/>
  <c r="H105" i="9"/>
  <c r="H6" i="9"/>
  <c r="H48" i="9"/>
  <c r="H283" i="9"/>
  <c r="H253" i="9"/>
  <c r="H102" i="9"/>
  <c r="H345" i="9"/>
  <c r="H152" i="9"/>
  <c r="H260" i="9"/>
  <c r="H231" i="9"/>
  <c r="H358" i="9"/>
  <c r="H335" i="9"/>
  <c r="H271" i="9"/>
  <c r="H264" i="9"/>
  <c r="H324" i="9"/>
  <c r="H167" i="9"/>
  <c r="H334" i="9"/>
  <c r="H282" i="9"/>
  <c r="H300" i="9"/>
  <c r="H66" i="9"/>
  <c r="H166" i="9"/>
  <c r="H365" i="9"/>
  <c r="H36" i="9"/>
  <c r="H352" i="9"/>
  <c r="H116" i="9"/>
  <c r="H115" i="9"/>
  <c r="H338" i="9"/>
  <c r="H296" i="9"/>
  <c r="H343" i="9"/>
  <c r="H44" i="9"/>
  <c r="H132" i="9"/>
  <c r="H134" i="9"/>
  <c r="H364" i="9"/>
  <c r="H157" i="9"/>
  <c r="H175" i="9"/>
  <c r="H332" i="9"/>
  <c r="H113" i="9"/>
  <c r="H315" i="9"/>
  <c r="H99" i="9"/>
  <c r="H106" i="9"/>
  <c r="H69" i="9"/>
  <c r="H64" i="9"/>
  <c r="H83" i="9"/>
  <c r="H286" i="9"/>
  <c r="H67" i="9"/>
  <c r="H58" i="9"/>
  <c r="H340" i="9"/>
  <c r="H131" i="9"/>
  <c r="H206" i="9"/>
  <c r="H138" i="9"/>
  <c r="H210" i="9"/>
  <c r="H294" i="9"/>
  <c r="H342" i="9"/>
  <c r="H114" i="9"/>
  <c r="H319" i="9"/>
  <c r="H90" i="9"/>
  <c r="H280" i="9"/>
  <c r="H80" i="9"/>
  <c r="H339" i="9"/>
  <c r="H77" i="9"/>
  <c r="H153" i="9"/>
  <c r="H201" i="9"/>
  <c r="H327" i="9"/>
  <c r="H46" i="9"/>
  <c r="H250" i="9"/>
  <c r="H47" i="9"/>
  <c r="H239" i="9"/>
  <c r="H15" i="9"/>
  <c r="H328" i="9"/>
  <c r="H240" i="9"/>
  <c r="H275" i="9"/>
  <c r="H34" i="9"/>
  <c r="H125" i="9"/>
  <c r="H173" i="9"/>
  <c r="H257" i="9"/>
  <c r="H75" i="9"/>
  <c r="H229" i="9"/>
  <c r="H26" i="9"/>
  <c r="H224" i="9"/>
  <c r="H269" i="9"/>
  <c r="H302" i="9"/>
  <c r="H359" i="9"/>
  <c r="H39" i="9"/>
  <c r="H93" i="9"/>
  <c r="H287" i="9"/>
  <c r="H53" i="9"/>
  <c r="H362" i="9"/>
  <c r="H301" i="9"/>
  <c r="H92" i="9"/>
  <c r="H366" i="9"/>
  <c r="H313" i="9"/>
  <c r="H290" i="9"/>
  <c r="H278" i="9"/>
  <c r="H292" i="9"/>
  <c r="H242" i="9"/>
  <c r="H248" i="9"/>
  <c r="H128" i="9"/>
  <c r="H318" i="9"/>
  <c r="H45" i="9"/>
  <c r="H174" i="9"/>
  <c r="H215" i="9"/>
  <c r="H306" i="9"/>
  <c r="H25" i="9"/>
  <c r="H234" i="9"/>
  <c r="H63" i="9"/>
  <c r="H12" i="9"/>
  <c r="H336" i="9"/>
  <c r="H262" i="9"/>
  <c r="H13" i="9"/>
  <c r="H82" i="9"/>
  <c r="H158" i="9"/>
  <c r="H249" i="9"/>
  <c r="H11" i="9"/>
  <c r="H218" i="9"/>
  <c r="H21" i="9"/>
  <c r="H154" i="9"/>
  <c r="H8" i="9"/>
  <c r="H60" i="9"/>
  <c r="H68" i="9"/>
  <c r="H233" i="9"/>
  <c r="H317" i="9"/>
  <c r="H354" i="9"/>
  <c r="H130" i="9"/>
  <c r="H221" i="9"/>
  <c r="H361" i="9"/>
  <c r="H170" i="9"/>
  <c r="H4" i="9"/>
  <c r="H20" i="9"/>
  <c r="H241" i="9"/>
  <c r="H274" i="9"/>
  <c r="H307" i="9"/>
  <c r="H368" i="9"/>
  <c r="H57" i="9"/>
  <c r="H245" i="9"/>
  <c r="H31" i="9"/>
  <c r="H96" i="9"/>
  <c r="H84" i="9"/>
  <c r="H351" i="9"/>
  <c r="H183" i="9"/>
  <c r="H23" i="9"/>
  <c r="H246" i="9"/>
  <c r="H73" i="9"/>
  <c r="H279" i="9"/>
  <c r="H137" i="9"/>
  <c r="H321" i="9"/>
  <c r="H178" i="9"/>
  <c r="H14" i="9"/>
  <c r="H330" i="9"/>
  <c r="H223" i="9"/>
  <c r="H117" i="9"/>
  <c r="H16" i="9"/>
  <c r="H55" i="9"/>
  <c r="H151" i="9"/>
  <c r="H168" i="9"/>
  <c r="H333" i="9"/>
  <c r="H62" i="9"/>
  <c r="H163" i="9"/>
  <c r="H196" i="9"/>
  <c r="H9" i="9"/>
  <c r="H40" i="9"/>
  <c r="H254" i="9"/>
  <c r="H187" i="9"/>
  <c r="H120" i="9"/>
  <c r="H124" i="9"/>
  <c r="H208" i="9"/>
  <c r="H356" i="9"/>
  <c r="H169" i="9"/>
  <c r="H323" i="9"/>
  <c r="H97" i="9"/>
  <c r="H258" i="9"/>
  <c r="H61" i="9"/>
  <c r="H193" i="9"/>
  <c r="H54" i="9"/>
  <c r="H293" i="9"/>
  <c r="H122" i="9"/>
  <c r="H88" i="9"/>
  <c r="H76" i="9"/>
  <c r="H256" i="9"/>
  <c r="H367" i="9"/>
  <c r="H190" i="9"/>
  <c r="H310" i="9"/>
  <c r="H118" i="9"/>
  <c r="H273" i="9"/>
  <c r="H29" i="9"/>
  <c r="H214" i="9"/>
  <c r="H70" i="9"/>
  <c r="H277" i="9"/>
  <c r="H133" i="9"/>
  <c r="H353" i="9"/>
  <c r="H186" i="9"/>
  <c r="H42" i="9"/>
  <c r="H136" i="9"/>
  <c r="H220" i="9"/>
  <c r="H320" i="9"/>
  <c r="H346" i="9"/>
  <c r="H119" i="9"/>
  <c r="H281" i="9"/>
  <c r="H89" i="9"/>
  <c r="H209" i="9"/>
  <c r="H363" i="9"/>
  <c r="H185" i="9"/>
  <c r="H22" i="9"/>
  <c r="H255" i="9"/>
  <c r="H111" i="9"/>
  <c r="H172" i="9"/>
  <c r="H160" i="9"/>
  <c r="H148" i="9"/>
  <c r="H297" i="9"/>
  <c r="H155" i="9"/>
  <c r="H355" i="9"/>
  <c r="H189" i="9"/>
  <c r="H30" i="9"/>
  <c r="H251" i="9"/>
  <c r="H81" i="9"/>
  <c r="H291" i="9"/>
  <c r="H150" i="9"/>
  <c r="H38" i="9"/>
  <c r="H309" i="9"/>
  <c r="H202" i="9"/>
  <c r="H74" i="9"/>
  <c r="H188" i="9"/>
  <c r="H141" i="9"/>
  <c r="H230" i="9"/>
  <c r="H33" i="9"/>
  <c r="H272" i="9"/>
  <c r="H295" i="9"/>
  <c r="H18" i="9"/>
  <c r="H56" i="9"/>
  <c r="H312" i="9"/>
  <c r="H284" i="9"/>
  <c r="H304" i="9"/>
  <c r="H308" i="9"/>
  <c r="H247" i="9"/>
  <c r="H91" i="9"/>
  <c r="H289" i="9"/>
  <c r="H139" i="9"/>
  <c r="H329" i="9"/>
  <c r="H179" i="9"/>
  <c r="H7" i="9"/>
  <c r="H227" i="9"/>
  <c r="H78" i="9"/>
  <c r="H369" i="9"/>
  <c r="H261" i="9"/>
  <c r="H149" i="9"/>
  <c r="H5" i="9"/>
  <c r="H216" i="9"/>
  <c r="H156" i="9"/>
  <c r="H176" i="9"/>
  <c r="H180" i="9"/>
  <c r="H305" i="9"/>
  <c r="H147" i="9"/>
  <c r="H344" i="9"/>
  <c r="H195" i="9"/>
  <c r="H19" i="9"/>
  <c r="H237" i="9"/>
  <c r="H87" i="9"/>
  <c r="H285" i="9"/>
  <c r="H135" i="9"/>
  <c r="H43" i="9"/>
  <c r="H303" i="9"/>
  <c r="H191" i="9"/>
  <c r="H79" i="9"/>
  <c r="H325" i="9"/>
  <c r="H213" i="9"/>
  <c r="H101" i="9"/>
  <c r="H37" i="9"/>
  <c r="H200" i="9"/>
  <c r="H140" i="9"/>
  <c r="H144" i="9"/>
  <c r="H164" i="9"/>
  <c r="H311" i="9"/>
  <c r="H162" i="9"/>
  <c r="H350" i="9"/>
  <c r="H203" i="9"/>
  <c r="H41" i="9"/>
  <c r="H243" i="9"/>
  <c r="H94" i="9"/>
  <c r="H299" i="9"/>
  <c r="H142" i="9"/>
  <c r="H49" i="9"/>
  <c r="H314" i="9"/>
  <c r="H197" i="9"/>
  <c r="H85" i="9"/>
  <c r="H108" i="9"/>
  <c r="H32" i="9"/>
  <c r="H288" i="9"/>
  <c r="H212" i="9"/>
  <c r="H326" i="9"/>
  <c r="H211" i="9"/>
  <c r="H98" i="9"/>
  <c r="H331" i="9"/>
  <c r="H217" i="9"/>
  <c r="H103" i="9"/>
  <c r="H337" i="9"/>
  <c r="H222" i="9"/>
  <c r="H109" i="9"/>
  <c r="H347" i="9"/>
  <c r="H235" i="9"/>
  <c r="H121" i="9"/>
  <c r="H59" i="9"/>
  <c r="H349" i="9"/>
  <c r="H266" i="9"/>
  <c r="H181" i="9"/>
  <c r="H95" i="9"/>
  <c r="B4" i="9" a="1"/>
  <c r="C4" i="9" a="1"/>
  <c r="J4" i="9" a="1"/>
  <c r="MZ6" i="12"/>
  <c r="MY5" i="12"/>
  <c r="G369" i="9"/>
  <c r="F369" i="9"/>
  <c r="E369" i="9"/>
  <c r="MZ3" i="12" l="1"/>
  <c r="MZ4" i="12"/>
  <c r="J6" i="9"/>
  <c r="J7" i="9"/>
  <c r="J12" i="9"/>
  <c r="J17" i="9"/>
  <c r="J4" i="9"/>
  <c r="J9" i="9"/>
  <c r="J15" i="9"/>
  <c r="J20" i="9"/>
  <c r="J25" i="9"/>
  <c r="J31" i="9"/>
  <c r="J36" i="9"/>
  <c r="J41" i="9"/>
  <c r="J47" i="9"/>
  <c r="J52" i="9"/>
  <c r="J57" i="9"/>
  <c r="J63" i="9"/>
  <c r="J68" i="9"/>
  <c r="J73" i="9"/>
  <c r="J79" i="9"/>
  <c r="J8" i="9"/>
  <c r="J19" i="9"/>
  <c r="J27" i="9"/>
  <c r="J33" i="9"/>
  <c r="J40" i="9"/>
  <c r="J48" i="9"/>
  <c r="J55" i="9"/>
  <c r="J61" i="9"/>
  <c r="J69" i="9"/>
  <c r="J76" i="9"/>
  <c r="J83" i="9"/>
  <c r="J88" i="9"/>
  <c r="J93" i="9"/>
  <c r="J99" i="9"/>
  <c r="J104" i="9"/>
  <c r="J109" i="9"/>
  <c r="J115" i="9"/>
  <c r="J120" i="9"/>
  <c r="J125" i="9"/>
  <c r="J131" i="9"/>
  <c r="J136" i="9"/>
  <c r="J141" i="9"/>
  <c r="J147" i="9"/>
  <c r="J152" i="9"/>
  <c r="J157" i="9"/>
  <c r="J163" i="9"/>
  <c r="J168" i="9"/>
  <c r="J173" i="9"/>
  <c r="J179" i="9"/>
  <c r="J184" i="9"/>
  <c r="J189" i="9"/>
  <c r="J195" i="9"/>
  <c r="J200" i="9"/>
  <c r="J205" i="9"/>
  <c r="J211" i="9"/>
  <c r="J216" i="9"/>
  <c r="J221" i="9"/>
  <c r="J227" i="9"/>
  <c r="J232" i="9"/>
  <c r="J237" i="9"/>
  <c r="J243" i="9"/>
  <c r="J248" i="9"/>
  <c r="J253" i="9"/>
  <c r="J259" i="9"/>
  <c r="J264" i="9"/>
  <c r="J269" i="9"/>
  <c r="J275" i="9"/>
  <c r="J280" i="9"/>
  <c r="J285" i="9"/>
  <c r="J291" i="9"/>
  <c r="J296" i="9"/>
  <c r="J301" i="9"/>
  <c r="J307" i="9"/>
  <c r="J312" i="9"/>
  <c r="J317" i="9"/>
  <c r="J323" i="9"/>
  <c r="J328" i="9"/>
  <c r="J333" i="9"/>
  <c r="J339" i="9"/>
  <c r="J344" i="9"/>
  <c r="J348" i="9"/>
  <c r="J352" i="9"/>
  <c r="J356" i="9"/>
  <c r="J360" i="9"/>
  <c r="J364" i="9"/>
  <c r="J368" i="9"/>
  <c r="J11" i="9"/>
  <c r="J21" i="9"/>
  <c r="J13" i="9"/>
  <c r="J28" i="9"/>
  <c r="J37" i="9"/>
  <c r="J45" i="9"/>
  <c r="J56" i="9"/>
  <c r="J65" i="9"/>
  <c r="J75" i="9"/>
  <c r="J84" i="9"/>
  <c r="J91" i="9"/>
  <c r="J97" i="9"/>
  <c r="J105" i="9"/>
  <c r="J112" i="9"/>
  <c r="J119" i="9"/>
  <c r="J127" i="9"/>
  <c r="J133" i="9"/>
  <c r="J140" i="9"/>
  <c r="J148" i="9"/>
  <c r="J155" i="9"/>
  <c r="J161" i="9"/>
  <c r="J169" i="9"/>
  <c r="J176" i="9"/>
  <c r="J183" i="9"/>
  <c r="J191" i="9"/>
  <c r="J197" i="9"/>
  <c r="J204" i="9"/>
  <c r="J212" i="9"/>
  <c r="J219" i="9"/>
  <c r="J225" i="9"/>
  <c r="J233" i="9"/>
  <c r="J240" i="9"/>
  <c r="J247" i="9"/>
  <c r="J255" i="9"/>
  <c r="J261" i="9"/>
  <c r="J268" i="9"/>
  <c r="J276" i="9"/>
  <c r="J283" i="9"/>
  <c r="J289" i="9"/>
  <c r="J297" i="9"/>
  <c r="J304" i="9"/>
  <c r="J311" i="9"/>
  <c r="J319" i="9"/>
  <c r="J325" i="9"/>
  <c r="J332" i="9"/>
  <c r="J340" i="9"/>
  <c r="J346" i="9"/>
  <c r="J351" i="9"/>
  <c r="J357" i="9"/>
  <c r="J362" i="9"/>
  <c r="J367" i="9"/>
  <c r="J16" i="9"/>
  <c r="J67" i="9"/>
  <c r="J85" i="9"/>
  <c r="J5" i="9"/>
  <c r="J24" i="9"/>
  <c r="J35" i="9"/>
  <c r="J44" i="9"/>
  <c r="J53" i="9"/>
  <c r="J64" i="9"/>
  <c r="J72" i="9"/>
  <c r="J81" i="9"/>
  <c r="J89" i="9"/>
  <c r="J96" i="9"/>
  <c r="J103" i="9"/>
  <c r="J111" i="9"/>
  <c r="J117" i="9"/>
  <c r="J124" i="9"/>
  <c r="J132" i="9"/>
  <c r="J139" i="9"/>
  <c r="J145" i="9"/>
  <c r="J153" i="9"/>
  <c r="J160" i="9"/>
  <c r="J167" i="9"/>
  <c r="J175" i="9"/>
  <c r="J181" i="9"/>
  <c r="J188" i="9"/>
  <c r="J196" i="9"/>
  <c r="J203" i="9"/>
  <c r="J209" i="9"/>
  <c r="J217" i="9"/>
  <c r="J224" i="9"/>
  <c r="J231" i="9"/>
  <c r="J239" i="9"/>
  <c r="J245" i="9"/>
  <c r="J252" i="9"/>
  <c r="J260" i="9"/>
  <c r="J267" i="9"/>
  <c r="J273" i="9"/>
  <c r="J281" i="9"/>
  <c r="J288" i="9"/>
  <c r="J295" i="9"/>
  <c r="J303" i="9"/>
  <c r="J309" i="9"/>
  <c r="J316" i="9"/>
  <c r="J324" i="9"/>
  <c r="J331" i="9"/>
  <c r="J337" i="9"/>
  <c r="J345" i="9"/>
  <c r="J350" i="9"/>
  <c r="J355" i="9"/>
  <c r="J361" i="9"/>
  <c r="J366" i="9"/>
  <c r="J29" i="9"/>
  <c r="J39" i="9"/>
  <c r="J49" i="9"/>
  <c r="J59" i="9"/>
  <c r="J77" i="9"/>
  <c r="J92" i="9"/>
  <c r="J43" i="9"/>
  <c r="J80" i="9"/>
  <c r="J101" i="9"/>
  <c r="J116" i="9"/>
  <c r="J129" i="9"/>
  <c r="J144" i="9"/>
  <c r="J159" i="9"/>
  <c r="J172" i="9"/>
  <c r="J187" i="9"/>
  <c r="J201" i="9"/>
  <c r="J215" i="9"/>
  <c r="J229" i="9"/>
  <c r="J244" i="9"/>
  <c r="J257" i="9"/>
  <c r="J272" i="9"/>
  <c r="J287" i="9"/>
  <c r="J300" i="9"/>
  <c r="J315" i="9"/>
  <c r="J329" i="9"/>
  <c r="J343" i="9"/>
  <c r="J354" i="9"/>
  <c r="J365" i="9"/>
  <c r="J51" i="9"/>
  <c r="J87" i="9"/>
  <c r="J107" i="9"/>
  <c r="J121" i="9"/>
  <c r="J135" i="9"/>
  <c r="J149" i="9"/>
  <c r="J164" i="9"/>
  <c r="J177" i="9"/>
  <c r="J192" i="9"/>
  <c r="J207" i="9"/>
  <c r="J220" i="9"/>
  <c r="J235" i="9"/>
  <c r="J249" i="9"/>
  <c r="J263" i="9"/>
  <c r="J277" i="9"/>
  <c r="J292" i="9"/>
  <c r="J305" i="9"/>
  <c r="J320" i="9"/>
  <c r="J335" i="9"/>
  <c r="J347" i="9"/>
  <c r="J358" i="9"/>
  <c r="J369" i="9"/>
  <c r="J23" i="9"/>
  <c r="J60" i="9"/>
  <c r="J95" i="9"/>
  <c r="J108" i="9"/>
  <c r="J123" i="9"/>
  <c r="J137" i="9"/>
  <c r="J151" i="9"/>
  <c r="J165" i="9"/>
  <c r="J180" i="9"/>
  <c r="J193" i="9"/>
  <c r="J208" i="9"/>
  <c r="J223" i="9"/>
  <c r="J236" i="9"/>
  <c r="J251" i="9"/>
  <c r="J265" i="9"/>
  <c r="J279" i="9"/>
  <c r="J293" i="9"/>
  <c r="J308" i="9"/>
  <c r="J321" i="9"/>
  <c r="J336" i="9"/>
  <c r="J349" i="9"/>
  <c r="J359" i="9"/>
  <c r="J32" i="9"/>
  <c r="J71" i="9"/>
  <c r="J100" i="9"/>
  <c r="J113" i="9"/>
  <c r="J128" i="9"/>
  <c r="J143" i="9"/>
  <c r="J156" i="9"/>
  <c r="J171" i="9"/>
  <c r="J185" i="9"/>
  <c r="J199" i="9"/>
  <c r="J213" i="9"/>
  <c r="J228" i="9"/>
  <c r="J241" i="9"/>
  <c r="J256" i="9"/>
  <c r="J271" i="9"/>
  <c r="J284" i="9"/>
  <c r="J299" i="9"/>
  <c r="J313" i="9"/>
  <c r="J327" i="9"/>
  <c r="J341" i="9"/>
  <c r="J353" i="9"/>
  <c r="J363" i="9"/>
  <c r="J342" i="9"/>
  <c r="J326" i="9"/>
  <c r="J310" i="9"/>
  <c r="J294" i="9"/>
  <c r="J278" i="9"/>
  <c r="J262" i="9"/>
  <c r="J246" i="9"/>
  <c r="J230" i="9"/>
  <c r="J214" i="9"/>
  <c r="J198" i="9"/>
  <c r="J182" i="9"/>
  <c r="J166" i="9"/>
  <c r="J150" i="9"/>
  <c r="J134" i="9"/>
  <c r="J118" i="9"/>
  <c r="J102" i="9"/>
  <c r="J86" i="9"/>
  <c r="J70" i="9"/>
  <c r="J54" i="9"/>
  <c r="J38" i="9"/>
  <c r="J22" i="9"/>
  <c r="J322" i="9"/>
  <c r="J290" i="9"/>
  <c r="J258" i="9"/>
  <c r="J226" i="9"/>
  <c r="J194" i="9"/>
  <c r="J162" i="9"/>
  <c r="J130" i="9"/>
  <c r="J98" i="9"/>
  <c r="J66" i="9"/>
  <c r="J34" i="9"/>
  <c r="J330" i="9"/>
  <c r="J314" i="9"/>
  <c r="J298" i="9"/>
  <c r="J282" i="9"/>
  <c r="J266" i="9"/>
  <c r="J250" i="9"/>
  <c r="J234" i="9"/>
  <c r="J218" i="9"/>
  <c r="J202" i="9"/>
  <c r="J186" i="9"/>
  <c r="J170" i="9"/>
  <c r="J154" i="9"/>
  <c r="J138" i="9"/>
  <c r="J122" i="9"/>
  <c r="J106" i="9"/>
  <c r="J90" i="9"/>
  <c r="J74" i="9"/>
  <c r="J58" i="9"/>
  <c r="J42" i="9"/>
  <c r="J26" i="9"/>
  <c r="J10" i="9"/>
  <c r="J338" i="9"/>
  <c r="J306" i="9"/>
  <c r="J274" i="9"/>
  <c r="J242" i="9"/>
  <c r="J210" i="9"/>
  <c r="J178" i="9"/>
  <c r="J146" i="9"/>
  <c r="J114" i="9"/>
  <c r="J82" i="9"/>
  <c r="J50" i="9"/>
  <c r="J18" i="9"/>
  <c r="J318" i="9"/>
  <c r="J254" i="9"/>
  <c r="J126" i="9"/>
  <c r="J110" i="9"/>
  <c r="J334" i="9"/>
  <c r="J270" i="9"/>
  <c r="J206" i="9"/>
  <c r="J142" i="9"/>
  <c r="J78" i="9"/>
  <c r="J14" i="9"/>
  <c r="J190" i="9"/>
  <c r="J62" i="9"/>
  <c r="J302" i="9"/>
  <c r="J238" i="9"/>
  <c r="J174" i="9"/>
  <c r="J46" i="9"/>
  <c r="J286" i="9"/>
  <c r="J222" i="9"/>
  <c r="J158" i="9"/>
  <c r="J94" i="9"/>
  <c r="J30" i="9"/>
  <c r="C6" i="9"/>
  <c r="C4" i="9"/>
  <c r="C9" i="9"/>
  <c r="C15" i="9"/>
  <c r="C20" i="9"/>
  <c r="C25" i="9"/>
  <c r="C31" i="9"/>
  <c r="C36" i="9"/>
  <c r="C41" i="9"/>
  <c r="C47" i="9"/>
  <c r="C52" i="9"/>
  <c r="C57" i="9"/>
  <c r="C63" i="9"/>
  <c r="C68" i="9"/>
  <c r="C73" i="9"/>
  <c r="C79" i="9"/>
  <c r="C84" i="9"/>
  <c r="C89" i="9"/>
  <c r="C95" i="9"/>
  <c r="C100" i="9"/>
  <c r="C105" i="9"/>
  <c r="C111" i="9"/>
  <c r="C116" i="9"/>
  <c r="C121" i="9"/>
  <c r="C127" i="9"/>
  <c r="C132" i="9"/>
  <c r="C137" i="9"/>
  <c r="C143" i="9"/>
  <c r="C148" i="9"/>
  <c r="C153" i="9"/>
  <c r="C159" i="9"/>
  <c r="C164" i="9"/>
  <c r="C169" i="9"/>
  <c r="C175" i="9"/>
  <c r="C180" i="9"/>
  <c r="C185" i="9"/>
  <c r="C191" i="9"/>
  <c r="C196" i="9"/>
  <c r="C201" i="9"/>
  <c r="C207" i="9"/>
  <c r="C212" i="9"/>
  <c r="C217" i="9"/>
  <c r="C223" i="9"/>
  <c r="C228" i="9"/>
  <c r="C233" i="9"/>
  <c r="C239" i="9"/>
  <c r="C244" i="9"/>
  <c r="C249" i="9"/>
  <c r="C255" i="9"/>
  <c r="C260" i="9"/>
  <c r="C265" i="9"/>
  <c r="C271" i="9"/>
  <c r="C276" i="9"/>
  <c r="C281" i="9"/>
  <c r="C287" i="9"/>
  <c r="C292" i="9"/>
  <c r="C297" i="9"/>
  <c r="C303" i="9"/>
  <c r="C308" i="9"/>
  <c r="C313" i="9"/>
  <c r="C319" i="9"/>
  <c r="C324" i="9"/>
  <c r="C329" i="9"/>
  <c r="C335" i="9"/>
  <c r="C340" i="9"/>
  <c r="C345" i="9"/>
  <c r="C349" i="9"/>
  <c r="C353" i="9"/>
  <c r="C357" i="9"/>
  <c r="C361" i="9"/>
  <c r="C365" i="9"/>
  <c r="C369" i="9"/>
  <c r="C7" i="9"/>
  <c r="C12" i="9"/>
  <c r="C17" i="9"/>
  <c r="C23" i="9"/>
  <c r="C28" i="9"/>
  <c r="C33" i="9"/>
  <c r="C39" i="9"/>
  <c r="C44" i="9"/>
  <c r="C49" i="9"/>
  <c r="C55" i="9"/>
  <c r="C60" i="9"/>
  <c r="C65" i="9"/>
  <c r="C71" i="9"/>
  <c r="C76" i="9"/>
  <c r="C81" i="9"/>
  <c r="C87" i="9"/>
  <c r="C92" i="9"/>
  <c r="C97" i="9"/>
  <c r="C103" i="9"/>
  <c r="C108" i="9"/>
  <c r="C113" i="9"/>
  <c r="C119" i="9"/>
  <c r="C124" i="9"/>
  <c r="C129" i="9"/>
  <c r="C135" i="9"/>
  <c r="C140" i="9"/>
  <c r="C145" i="9"/>
  <c r="C151" i="9"/>
  <c r="C156" i="9"/>
  <c r="C161" i="9"/>
  <c r="C167" i="9"/>
  <c r="C172" i="9"/>
  <c r="C177" i="9"/>
  <c r="C183" i="9"/>
  <c r="C188" i="9"/>
  <c r="C193" i="9"/>
  <c r="C199" i="9"/>
  <c r="C204" i="9"/>
  <c r="C209" i="9"/>
  <c r="C215" i="9"/>
  <c r="C220" i="9"/>
  <c r="C225" i="9"/>
  <c r="C231" i="9"/>
  <c r="C236" i="9"/>
  <c r="C241" i="9"/>
  <c r="C247" i="9"/>
  <c r="C252" i="9"/>
  <c r="C257" i="9"/>
  <c r="C263" i="9"/>
  <c r="C268" i="9"/>
  <c r="C273" i="9"/>
  <c r="C279" i="9"/>
  <c r="C284" i="9"/>
  <c r="C289" i="9"/>
  <c r="C295" i="9"/>
  <c r="C300" i="9"/>
  <c r="C305" i="9"/>
  <c r="C311" i="9"/>
  <c r="C316" i="9"/>
  <c r="C321" i="9"/>
  <c r="C327" i="9"/>
  <c r="C332" i="9"/>
  <c r="C337" i="9"/>
  <c r="C343" i="9"/>
  <c r="C347" i="9"/>
  <c r="C351" i="9"/>
  <c r="C355" i="9"/>
  <c r="C359" i="9"/>
  <c r="C363" i="9"/>
  <c r="C367" i="9"/>
  <c r="C11" i="9"/>
  <c r="C21" i="9"/>
  <c r="C32" i="9"/>
  <c r="C43" i="9"/>
  <c r="C53" i="9"/>
  <c r="C64" i="9"/>
  <c r="C75" i="9"/>
  <c r="C85" i="9"/>
  <c r="C96" i="9"/>
  <c r="C107" i="9"/>
  <c r="C117" i="9"/>
  <c r="C128" i="9"/>
  <c r="C139" i="9"/>
  <c r="C149" i="9"/>
  <c r="C160" i="9"/>
  <c r="C171" i="9"/>
  <c r="C181" i="9"/>
  <c r="C192" i="9"/>
  <c r="C203" i="9"/>
  <c r="C213" i="9"/>
  <c r="C224" i="9"/>
  <c r="C235" i="9"/>
  <c r="C245" i="9"/>
  <c r="C256" i="9"/>
  <c r="C267" i="9"/>
  <c r="C277" i="9"/>
  <c r="C288" i="9"/>
  <c r="C299" i="9"/>
  <c r="C309" i="9"/>
  <c r="C320" i="9"/>
  <c r="C331" i="9"/>
  <c r="C341" i="9"/>
  <c r="C350" i="9"/>
  <c r="C358" i="9"/>
  <c r="C366" i="9"/>
  <c r="C13" i="9"/>
  <c r="C24" i="9"/>
  <c r="C35" i="9"/>
  <c r="C45" i="9"/>
  <c r="C56" i="9"/>
  <c r="C67" i="9"/>
  <c r="C77" i="9"/>
  <c r="C88" i="9"/>
  <c r="C99" i="9"/>
  <c r="C109" i="9"/>
  <c r="C120" i="9"/>
  <c r="C131" i="9"/>
  <c r="C141" i="9"/>
  <c r="C152" i="9"/>
  <c r="C163" i="9"/>
  <c r="C173" i="9"/>
  <c r="C184" i="9"/>
  <c r="C195" i="9"/>
  <c r="C205" i="9"/>
  <c r="C216" i="9"/>
  <c r="C227" i="9"/>
  <c r="C237" i="9"/>
  <c r="C248" i="9"/>
  <c r="C259" i="9"/>
  <c r="C269" i="9"/>
  <c r="C280" i="9"/>
  <c r="C291" i="9"/>
  <c r="C301" i="9"/>
  <c r="C312" i="9"/>
  <c r="C323" i="9"/>
  <c r="C333" i="9"/>
  <c r="C344" i="9"/>
  <c r="C352" i="9"/>
  <c r="C360" i="9"/>
  <c r="C368" i="9"/>
  <c r="C5" i="9"/>
  <c r="C27" i="9"/>
  <c r="C48" i="9"/>
  <c r="C69" i="9"/>
  <c r="C91" i="9"/>
  <c r="C112" i="9"/>
  <c r="C133" i="9"/>
  <c r="C155" i="9"/>
  <c r="C176" i="9"/>
  <c r="C197" i="9"/>
  <c r="C219" i="9"/>
  <c r="C240" i="9"/>
  <c r="C261" i="9"/>
  <c r="C283" i="9"/>
  <c r="C304" i="9"/>
  <c r="C325" i="9"/>
  <c r="C346" i="9"/>
  <c r="C362" i="9"/>
  <c r="C29" i="9"/>
  <c r="C19" i="9"/>
  <c r="C40" i="9"/>
  <c r="C61" i="9"/>
  <c r="C83" i="9"/>
  <c r="C104" i="9"/>
  <c r="C125" i="9"/>
  <c r="C147" i="9"/>
  <c r="C168" i="9"/>
  <c r="C189" i="9"/>
  <c r="C211" i="9"/>
  <c r="C232" i="9"/>
  <c r="C253" i="9"/>
  <c r="C275" i="9"/>
  <c r="C296" i="9"/>
  <c r="C317" i="9"/>
  <c r="C339" i="9"/>
  <c r="C356" i="9"/>
  <c r="C8" i="9"/>
  <c r="C51" i="9"/>
  <c r="C72" i="9"/>
  <c r="C93" i="9"/>
  <c r="C115" i="9"/>
  <c r="C136" i="9"/>
  <c r="C157" i="9"/>
  <c r="C179" i="9"/>
  <c r="C200" i="9"/>
  <c r="C221" i="9"/>
  <c r="C243" i="9"/>
  <c r="C264" i="9"/>
  <c r="C285" i="9"/>
  <c r="C307" i="9"/>
  <c r="C328" i="9"/>
  <c r="C348" i="9"/>
  <c r="C364" i="9"/>
  <c r="C16" i="9"/>
  <c r="C101" i="9"/>
  <c r="C187" i="9"/>
  <c r="C272" i="9"/>
  <c r="C354" i="9"/>
  <c r="C59" i="9"/>
  <c r="C144" i="9"/>
  <c r="C229" i="9"/>
  <c r="C315" i="9"/>
  <c r="C80" i="9"/>
  <c r="C165" i="9"/>
  <c r="C251" i="9"/>
  <c r="C336" i="9"/>
  <c r="C37" i="9"/>
  <c r="C123" i="9"/>
  <c r="C208" i="9"/>
  <c r="C293" i="9"/>
  <c r="C342" i="9"/>
  <c r="C326" i="9"/>
  <c r="C310" i="9"/>
  <c r="C294" i="9"/>
  <c r="C278" i="9"/>
  <c r="C262" i="9"/>
  <c r="C246" i="9"/>
  <c r="C230" i="9"/>
  <c r="C214" i="9"/>
  <c r="C198" i="9"/>
  <c r="C182" i="9"/>
  <c r="C166" i="9"/>
  <c r="C150" i="9"/>
  <c r="C134" i="9"/>
  <c r="C118" i="9"/>
  <c r="C102" i="9"/>
  <c r="C86" i="9"/>
  <c r="C70" i="9"/>
  <c r="C54" i="9"/>
  <c r="C38" i="9"/>
  <c r="C22" i="9"/>
  <c r="C338" i="9"/>
  <c r="C306" i="9"/>
  <c r="C290" i="9"/>
  <c r="C274" i="9"/>
  <c r="C258" i="9"/>
  <c r="C242" i="9"/>
  <c r="C226" i="9"/>
  <c r="C210" i="9"/>
  <c r="C194" i="9"/>
  <c r="C178" i="9"/>
  <c r="C146" i="9"/>
  <c r="C130" i="9"/>
  <c r="C114" i="9"/>
  <c r="C82" i="9"/>
  <c r="C50" i="9"/>
  <c r="C18" i="9"/>
  <c r="C334" i="9"/>
  <c r="C302" i="9"/>
  <c r="C286" i="9"/>
  <c r="C270" i="9"/>
  <c r="C254" i="9"/>
  <c r="C238" i="9"/>
  <c r="C222" i="9"/>
  <c r="C206" i="9"/>
  <c r="C190" i="9"/>
  <c r="C174" i="9"/>
  <c r="C330" i="9"/>
  <c r="C314" i="9"/>
  <c r="C298" i="9"/>
  <c r="C282" i="9"/>
  <c r="C266" i="9"/>
  <c r="C250" i="9"/>
  <c r="C234" i="9"/>
  <c r="C218" i="9"/>
  <c r="C202" i="9"/>
  <c r="C186" i="9"/>
  <c r="C170" i="9"/>
  <c r="C154" i="9"/>
  <c r="C138" i="9"/>
  <c r="C122" i="9"/>
  <c r="C106" i="9"/>
  <c r="C90" i="9"/>
  <c r="C74" i="9"/>
  <c r="C58" i="9"/>
  <c r="C42" i="9"/>
  <c r="C26" i="9"/>
  <c r="C10" i="9"/>
  <c r="C322" i="9"/>
  <c r="C162" i="9"/>
  <c r="C98" i="9"/>
  <c r="C66" i="9"/>
  <c r="C34" i="9"/>
  <c r="C318" i="9"/>
  <c r="C110" i="9"/>
  <c r="C46" i="9"/>
  <c r="C158" i="9"/>
  <c r="C126" i="9"/>
  <c r="C62" i="9"/>
  <c r="C94" i="9"/>
  <c r="C30" i="9"/>
  <c r="C142" i="9"/>
  <c r="C78" i="9"/>
  <c r="C14" i="9"/>
  <c r="B11" i="9"/>
  <c r="B32" i="9"/>
  <c r="B53" i="9"/>
  <c r="B75" i="9"/>
  <c r="B89" i="9"/>
  <c r="B100" i="9"/>
  <c r="B111" i="9"/>
  <c r="B121" i="9"/>
  <c r="B132" i="9"/>
  <c r="B143" i="9"/>
  <c r="B153" i="9"/>
  <c r="B164" i="9"/>
  <c r="B175" i="9"/>
  <c r="B185" i="9"/>
  <c r="B196" i="9"/>
  <c r="B207" i="9"/>
  <c r="B217" i="9"/>
  <c r="B228" i="9"/>
  <c r="B239" i="9"/>
  <c r="B249" i="9"/>
  <c r="B260" i="9"/>
  <c r="B271" i="9"/>
  <c r="B281" i="9"/>
  <c r="B292" i="9"/>
  <c r="B303" i="9"/>
  <c r="B313" i="9"/>
  <c r="B324" i="9"/>
  <c r="B335" i="9"/>
  <c r="B345" i="9"/>
  <c r="B353" i="9"/>
  <c r="B361" i="9"/>
  <c r="B369" i="9"/>
  <c r="B16" i="9"/>
  <c r="B43" i="9"/>
  <c r="B69" i="9"/>
  <c r="B91" i="9"/>
  <c r="B105" i="9"/>
  <c r="B117" i="9"/>
  <c r="B133" i="9"/>
  <c r="B148" i="9"/>
  <c r="B160" i="9"/>
  <c r="B176" i="9"/>
  <c r="B191" i="9"/>
  <c r="B203" i="9"/>
  <c r="B219" i="9"/>
  <c r="B288" i="9"/>
  <c r="B5" i="9"/>
  <c r="B37" i="9"/>
  <c r="B64" i="9"/>
  <c r="B85" i="9"/>
  <c r="B101" i="9"/>
  <c r="B116" i="9"/>
  <c r="B128" i="9"/>
  <c r="B144" i="9"/>
  <c r="B159" i="9"/>
  <c r="B171" i="9"/>
  <c r="B187" i="9"/>
  <c r="B201" i="9"/>
  <c r="B213" i="9"/>
  <c r="B229" i="9"/>
  <c r="B244" i="9"/>
  <c r="B256" i="9"/>
  <c r="B272" i="9"/>
  <c r="B287" i="9"/>
  <c r="B299" i="9"/>
  <c r="B315" i="9"/>
  <c r="B329" i="9"/>
  <c r="B341" i="9"/>
  <c r="B354" i="9"/>
  <c r="B365" i="9"/>
  <c r="B233" i="9"/>
  <c r="B245" i="9"/>
  <c r="B261" i="9"/>
  <c r="B276" i="9"/>
  <c r="B304" i="9"/>
  <c r="B319" i="9"/>
  <c r="B331" i="9"/>
  <c r="B346" i="9"/>
  <c r="B357" i="9"/>
  <c r="B366" i="9"/>
  <c r="B27" i="9"/>
  <c r="B84" i="9"/>
  <c r="B112" i="9"/>
  <c r="B139" i="9"/>
  <c r="B169" i="9"/>
  <c r="B255" i="9"/>
  <c r="B48" i="9"/>
  <c r="B95" i="9"/>
  <c r="B123" i="9"/>
  <c r="B149" i="9"/>
  <c r="B180" i="9"/>
  <c r="B208" i="9"/>
  <c r="B235" i="9"/>
  <c r="B265" i="9"/>
  <c r="B293" i="9"/>
  <c r="B320" i="9"/>
  <c r="B349" i="9"/>
  <c r="B59" i="9"/>
  <c r="B96" i="9"/>
  <c r="B127" i="9"/>
  <c r="B155" i="9"/>
  <c r="B181" i="9"/>
  <c r="B212" i="9"/>
  <c r="B240" i="9"/>
  <c r="B267" i="9"/>
  <c r="B297" i="9"/>
  <c r="B325" i="9"/>
  <c r="B350" i="9"/>
  <c r="B21" i="9"/>
  <c r="B80" i="9"/>
  <c r="B107" i="9"/>
  <c r="B137" i="9"/>
  <c r="B165" i="9"/>
  <c r="B192" i="9"/>
  <c r="B223" i="9"/>
  <c r="B251" i="9"/>
  <c r="B277" i="9"/>
  <c r="B308" i="9"/>
  <c r="B336" i="9"/>
  <c r="B358" i="9"/>
  <c r="B197" i="9"/>
  <c r="B224" i="9"/>
  <c r="B283" i="9"/>
  <c r="B309" i="9"/>
  <c r="B340" i="9"/>
  <c r="B362" i="9"/>
  <c r="B6" i="9"/>
  <c r="B22" i="9"/>
  <c r="B38" i="9"/>
  <c r="B54" i="9"/>
  <c r="B70" i="9"/>
  <c r="B86" i="9"/>
  <c r="B102" i="9"/>
  <c r="B118" i="9"/>
  <c r="B134" i="9"/>
  <c r="B150" i="9"/>
  <c r="B166" i="9"/>
  <c r="B182" i="9"/>
  <c r="B198" i="9"/>
  <c r="B214" i="9"/>
  <c r="B230" i="9"/>
  <c r="B246" i="9"/>
  <c r="B262" i="9"/>
  <c r="B278" i="9"/>
  <c r="B294" i="9"/>
  <c r="B310" i="9"/>
  <c r="B326" i="9"/>
  <c r="B342" i="9"/>
  <c r="B355" i="9"/>
  <c r="B337" i="9"/>
  <c r="B316" i="9"/>
  <c r="B295" i="9"/>
  <c r="B273" i="9"/>
  <c r="B252" i="9"/>
  <c r="B231" i="9"/>
  <c r="B209" i="9"/>
  <c r="B188" i="9"/>
  <c r="B167" i="9"/>
  <c r="B145" i="9"/>
  <c r="B124" i="9"/>
  <c r="B103" i="9"/>
  <c r="B81" i="9"/>
  <c r="B60" i="9"/>
  <c r="B39" i="9"/>
  <c r="B17" i="9"/>
  <c r="B73" i="9"/>
  <c r="B52" i="9"/>
  <c r="B31" i="9"/>
  <c r="B9" i="9"/>
  <c r="B360" i="9"/>
  <c r="B344" i="9"/>
  <c r="B323" i="9"/>
  <c r="B301" i="9"/>
  <c r="B280" i="9"/>
  <c r="B259" i="9"/>
  <c r="B237" i="9"/>
  <c r="B216" i="9"/>
  <c r="B195" i="9"/>
  <c r="B173" i="9"/>
  <c r="B152" i="9"/>
  <c r="B131" i="9"/>
  <c r="B109" i="9"/>
  <c r="B88" i="9"/>
  <c r="B67" i="9"/>
  <c r="B45" i="9"/>
  <c r="B24" i="9"/>
  <c r="B10" i="9"/>
  <c r="B42" i="9"/>
  <c r="B74" i="9"/>
  <c r="B106" i="9"/>
  <c r="B138" i="9"/>
  <c r="B170" i="9"/>
  <c r="B202" i="9"/>
  <c r="B234" i="9"/>
  <c r="B266" i="9"/>
  <c r="B298" i="9"/>
  <c r="B330" i="9"/>
  <c r="B351" i="9"/>
  <c r="B311" i="9"/>
  <c r="B268" i="9"/>
  <c r="B225" i="9"/>
  <c r="B183" i="9"/>
  <c r="B140" i="9"/>
  <c r="B97" i="9"/>
  <c r="B55" i="9"/>
  <c r="B12" i="9"/>
  <c r="B47" i="9"/>
  <c r="B4" i="9"/>
  <c r="B339" i="9"/>
  <c r="B296" i="9"/>
  <c r="B253" i="9"/>
  <c r="B211" i="9"/>
  <c r="B147" i="9"/>
  <c r="B104" i="9"/>
  <c r="B61" i="9"/>
  <c r="B19" i="9"/>
  <c r="B18" i="9"/>
  <c r="B34" i="9"/>
  <c r="B50" i="9"/>
  <c r="B66" i="9"/>
  <c r="B82" i="9"/>
  <c r="B98" i="9"/>
  <c r="B114" i="9"/>
  <c r="B130" i="9"/>
  <c r="B146" i="9"/>
  <c r="B162" i="9"/>
  <c r="B178" i="9"/>
  <c r="B194" i="9"/>
  <c r="B210" i="9"/>
  <c r="B226" i="9"/>
  <c r="B242" i="9"/>
  <c r="B258" i="9"/>
  <c r="B274" i="9"/>
  <c r="B290" i="9"/>
  <c r="B306" i="9"/>
  <c r="B322" i="9"/>
  <c r="B338" i="9"/>
  <c r="B359" i="9"/>
  <c r="B343" i="9"/>
  <c r="B321" i="9"/>
  <c r="B300" i="9"/>
  <c r="B279" i="9"/>
  <c r="B257" i="9"/>
  <c r="B236" i="9"/>
  <c r="B215" i="9"/>
  <c r="B193" i="9"/>
  <c r="B172" i="9"/>
  <c r="B151" i="9"/>
  <c r="B129" i="9"/>
  <c r="B108" i="9"/>
  <c r="B87" i="9"/>
  <c r="B65" i="9"/>
  <c r="B44" i="9"/>
  <c r="B23" i="9"/>
  <c r="B79" i="9"/>
  <c r="B57" i="9"/>
  <c r="B36" i="9"/>
  <c r="B15" i="9"/>
  <c r="B364" i="9"/>
  <c r="B348" i="9"/>
  <c r="B328" i="9"/>
  <c r="B307" i="9"/>
  <c r="B285" i="9"/>
  <c r="B264" i="9"/>
  <c r="B243" i="9"/>
  <c r="B221" i="9"/>
  <c r="B200" i="9"/>
  <c r="B179" i="9"/>
  <c r="B157" i="9"/>
  <c r="B136" i="9"/>
  <c r="B115" i="9"/>
  <c r="B93" i="9"/>
  <c r="B72" i="9"/>
  <c r="B51" i="9"/>
  <c r="B29" i="9"/>
  <c r="B8" i="9"/>
  <c r="B26" i="9"/>
  <c r="B58" i="9"/>
  <c r="B90" i="9"/>
  <c r="B122" i="9"/>
  <c r="B154" i="9"/>
  <c r="B186" i="9"/>
  <c r="B218" i="9"/>
  <c r="B250" i="9"/>
  <c r="B282" i="9"/>
  <c r="B314" i="9"/>
  <c r="B367" i="9"/>
  <c r="B332" i="9"/>
  <c r="B289" i="9"/>
  <c r="B247" i="9"/>
  <c r="B204" i="9"/>
  <c r="B161" i="9"/>
  <c r="B119" i="9"/>
  <c r="B76" i="9"/>
  <c r="B33" i="9"/>
  <c r="B68" i="9"/>
  <c r="B25" i="9"/>
  <c r="B356" i="9"/>
  <c r="B317" i="9"/>
  <c r="B275" i="9"/>
  <c r="B232" i="9"/>
  <c r="B189" i="9"/>
  <c r="B168" i="9"/>
  <c r="B125" i="9"/>
  <c r="B83" i="9"/>
  <c r="B40" i="9"/>
  <c r="B334" i="9"/>
  <c r="B94" i="9"/>
  <c r="B222" i="9"/>
  <c r="B284" i="9"/>
  <c r="B113" i="9"/>
  <c r="B20" i="9"/>
  <c r="B141" i="9"/>
  <c r="B347" i="9"/>
  <c r="B368" i="9"/>
  <c r="B205" i="9"/>
  <c r="B35" i="9"/>
  <c r="B62" i="9"/>
  <c r="B126" i="9"/>
  <c r="B190" i="9"/>
  <c r="B254" i="9"/>
  <c r="B318" i="9"/>
  <c r="B327" i="9"/>
  <c r="B241" i="9"/>
  <c r="B156" i="9"/>
  <c r="B71" i="9"/>
  <c r="B63" i="9"/>
  <c r="B352" i="9"/>
  <c r="B269" i="9"/>
  <c r="B184" i="9"/>
  <c r="B99" i="9"/>
  <c r="B13" i="9"/>
  <c r="B14" i="9"/>
  <c r="B78" i="9"/>
  <c r="B142" i="9"/>
  <c r="B206" i="9"/>
  <c r="B270" i="9"/>
  <c r="B305" i="9"/>
  <c r="B220" i="9"/>
  <c r="B135" i="9"/>
  <c r="B49" i="9"/>
  <c r="B41" i="9"/>
  <c r="B333" i="9"/>
  <c r="B248" i="9"/>
  <c r="B163" i="9"/>
  <c r="B77" i="9"/>
  <c r="B30" i="9"/>
  <c r="B158" i="9"/>
  <c r="B286" i="9"/>
  <c r="B363" i="9"/>
  <c r="B199" i="9"/>
  <c r="B28" i="9"/>
  <c r="B312" i="9"/>
  <c r="B227" i="9"/>
  <c r="B56" i="9"/>
  <c r="B46" i="9"/>
  <c r="B110" i="9"/>
  <c r="B174" i="9"/>
  <c r="B238" i="9"/>
  <c r="B302" i="9"/>
  <c r="B263" i="9"/>
  <c r="B177" i="9"/>
  <c r="B92" i="9"/>
  <c r="B7" i="9"/>
  <c r="B291" i="9"/>
  <c r="B120" i="9"/>
  <c r="MZ5" i="12"/>
  <c r="NA6" i="12"/>
  <c r="NA3" i="12" l="1"/>
  <c r="NA4" i="12"/>
  <c r="NB6" i="12"/>
  <c r="NA5" i="12"/>
  <c r="NB3" i="12" l="1"/>
  <c r="NB4" i="12"/>
  <c r="NB5" i="12"/>
  <c r="NC6" i="12"/>
  <c r="NC3" i="12" l="1"/>
  <c r="NC4" i="12"/>
  <c r="NC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00000000-0006-0000-0300-000001000000}">
      <text>
        <r>
          <rPr>
            <sz val="10"/>
            <rFont val="Arial"/>
            <family val="2"/>
          </rPr>
          <t>Pour faire apparaître un jour coloré comme jour férié, sans intitulé visible, insérer dans la colonne « intitulé » un caractère blanc autre que l'espace (ou copier l'intitulé du lundi de Pâques en A11)</t>
        </r>
      </text>
    </comment>
    <comment ref="C6" authorId="0" shapeId="0" xr:uid="{00000000-0006-0000-0300-000002000000}">
      <text>
        <r>
          <rPr>
            <sz val="10"/>
            <rFont val="Arial"/>
            <family val="2"/>
          </rPr>
          <t>Seulement si Pâques et le changement d'heure tombent un même jour</t>
        </r>
      </text>
    </comment>
    <comment ref="C8" authorId="0" shapeId="0" xr:uid="{00000000-0006-0000-0300-000003000000}">
      <text>
        <r>
          <rPr>
            <sz val="10"/>
            <rFont val="Arial"/>
            <family val="2"/>
          </rPr>
          <t>Seulement si Pâques et le changement d'heure tombent un même jour</t>
        </r>
      </text>
    </comment>
    <comment ref="C9" authorId="0" shapeId="0" xr:uid="{00000000-0006-0000-0300-000004000000}">
      <text>
        <r>
          <rPr>
            <sz val="10"/>
            <rFont val="Arial"/>
            <family val="2"/>
          </rPr>
          <t xml:space="preserve">2e dimanche de mars, depuis 2007 (avant c'était le 1er dimanche d'avril)
</t>
        </r>
      </text>
    </comment>
    <comment ref="C19" authorId="0" shapeId="0" xr:uid="{00000000-0006-0000-0300-000005000000}">
      <text>
        <r>
          <rPr>
            <sz val="10"/>
            <rFont val="Arial"/>
            <family val="2"/>
          </rPr>
          <t>dernier dimanche d'octobre</t>
        </r>
      </text>
    </comment>
    <comment ref="C28" authorId="0" shapeId="0" xr:uid="{00000000-0006-0000-0300-000006000000}">
      <text>
        <r>
          <rPr>
            <sz val="10"/>
            <rFont val="Arial"/>
            <family val="2"/>
          </rPr>
          <t>Premier lundi de septembre</t>
        </r>
      </text>
    </comment>
    <comment ref="C29" authorId="0" shapeId="0" xr:uid="{00000000-0006-0000-0300-000007000000}">
      <text>
        <r>
          <rPr>
            <sz val="10"/>
            <rFont val="Arial"/>
            <family val="2"/>
          </rPr>
          <t>Dernier dimanche de mai, sauf si celui-ci est le dimanche de Pentecôte. Dans ce cas, la Fête des mères est reportée au premier dimanche de juin.</t>
        </r>
      </text>
    </comment>
    <comment ref="C31" authorId="0" shapeId="0" xr:uid="{00000000-0006-0000-0300-000008000000}">
      <text>
        <r>
          <rPr>
            <sz val="10"/>
            <rFont val="Arial"/>
            <family val="2"/>
          </rPr>
          <t>3ème dimanche de juin</t>
        </r>
      </text>
    </comment>
    <comment ref="C32" authorId="0" shapeId="0" xr:uid="{00000000-0006-0000-0300-000009000000}">
      <text>
        <r>
          <rPr>
            <sz val="10"/>
            <rFont val="Arial"/>
            <family val="2"/>
          </rPr>
          <t>1er dimanche de mars</t>
        </r>
      </text>
    </comment>
    <comment ref="C33" authorId="0" shapeId="0" xr:uid="{00000000-0006-0000-0300-00000A000000}">
      <text>
        <r>
          <rPr>
            <sz val="10"/>
            <rFont val="Arial"/>
            <family val="2"/>
          </rPr>
          <t>2ème dimanche après Noël</t>
        </r>
      </text>
    </comment>
    <comment ref="C37" authorId="0" shapeId="0" xr:uid="{00000000-0006-0000-0300-00000B000000}">
      <text>
        <r>
          <rPr>
            <sz val="10"/>
            <rFont val="Arial"/>
            <family val="2"/>
          </rPr>
          <t>1er dimanche de novembre depuis 2007 (avant c'était dernier dimanche d'octobre, comme en europe)</t>
        </r>
      </text>
    </comment>
    <comment ref="C45" authorId="0" shapeId="0" xr:uid="{00000000-0006-0000-0300-00000C000000}">
      <text>
        <r>
          <rPr>
            <sz val="10"/>
            <rFont val="Arial"/>
            <family val="2"/>
          </rPr>
          <t>Journée nationale des patriotes, le lundi précédent le 25 mai</t>
        </r>
      </text>
    </comment>
    <comment ref="C46" authorId="0" shapeId="0" xr:uid="{00000000-0006-0000-0300-00000D000000}">
      <text>
        <r>
          <rPr>
            <sz val="10"/>
            <rFont val="Arial"/>
            <family val="2"/>
          </rPr>
          <t>Report du jour férié au lundi si la fête nationale tombe un dimanche</t>
        </r>
      </text>
    </comment>
    <comment ref="C48" authorId="0" shapeId="0" xr:uid="{00000000-0006-0000-0300-00000E000000}">
      <text>
        <r>
          <rPr>
            <sz val="10"/>
            <rFont val="Arial"/>
            <family val="2"/>
          </rPr>
          <t>Report du jour férié au lundi si la fête du Canada tombe un dimanche</t>
        </r>
      </text>
    </comment>
    <comment ref="C49" authorId="0" shapeId="0" xr:uid="{00000000-0006-0000-0300-00000F000000}">
      <text>
        <r>
          <rPr>
            <sz val="10"/>
            <rFont val="Arial"/>
            <family val="2"/>
          </rPr>
          <t>Deuxième lundi d'octobre</t>
        </r>
      </text>
    </comment>
    <comment ref="C53" authorId="0" shapeId="0" xr:uid="{00000000-0006-0000-0300-000010000000}">
      <text>
        <r>
          <rPr>
            <sz val="10"/>
            <rFont val="Arial"/>
            <family val="2"/>
          </rPr>
          <t>premier jeudi d'avril</t>
        </r>
      </text>
    </comment>
    <comment ref="C55" authorId="0" shapeId="0" xr:uid="{00000000-0006-0000-0300-000011000000}">
      <text>
        <r>
          <rPr>
            <sz val="10"/>
            <rFont val="Arial"/>
            <family val="2"/>
          </rPr>
          <t>3eme dimanche de septembre</t>
        </r>
      </text>
    </comment>
    <comment ref="C56" authorId="0" shapeId="0" xr:uid="{00000000-0006-0000-0300-000012000000}">
      <text>
        <r>
          <rPr>
            <sz val="10"/>
            <rFont val="Arial"/>
            <family val="2"/>
          </rPr>
          <t>jeudi suivant le 1er dimanche de septembre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ROHMER-KRETZ</author>
  </authors>
  <commentList>
    <comment ref="U3" authorId="0" shapeId="0" xr:uid="{00000000-0006-0000-0400-000001000000}">
      <text>
        <r>
          <rPr>
            <sz val="9"/>
            <color indexed="81"/>
            <rFont val="Tahoma"/>
            <family val="2"/>
          </rPr>
          <t>Tapez dans la colonne Maman les dates de début de garde chez l'un puis l'autre parent, alternativement, elles seront automatiquement recopiées en décalé dans la colonne Papa. Ensuite dans l'onglet Calendrier, au lieu des zones A, B, C, choisissez "Papa", "Maman", et votre zone scolaire</t>
        </r>
      </text>
    </comment>
  </commentList>
</comments>
</file>

<file path=xl/sharedStrings.xml><?xml version="1.0" encoding="utf-8"?>
<sst xmlns="http://schemas.openxmlformats.org/spreadsheetml/2006/main" count="2398" uniqueCount="289">
  <si>
    <t>&lt;&lt; Changer le mois de début et l'année</t>
  </si>
  <si>
    <t>Jours fériés  &gt;&gt;</t>
  </si>
  <si>
    <t>France</t>
  </si>
  <si>
    <t>Modifier les zones</t>
  </si>
  <si>
    <t>scolaires affichées :</t>
  </si>
  <si>
    <t>pour accélérer l'affichage</t>
  </si>
  <si>
    <t>supprimez les onglets qui</t>
  </si>
  <si>
    <t>contiennent des calendriers</t>
  </si>
  <si>
    <t>dont vous n'avez pas besoin</t>
  </si>
  <si>
    <t>(sauf celui-ci)</t>
  </si>
  <si>
    <t>Calendrier perpétuel avec jours fériés localisés, changements d'heure et numéros de semaines</t>
  </si>
  <si>
    <t>Comment utiliser ce calendrier :</t>
  </si>
  <si>
    <t>- changez si nécessaire l'année, le mois de départ et la région pour les jours fériés, puis imprimez !
- les vacances scolaires peuvent être modifiées ou supprimées.
- ajoutez des événements dans la feuille « Événements » pour les voir apparaître sur les calendriers.
- la barre de titre peut être personnalisée, elle est automatiquement répétée sur la deuxième page.
- la 7e colonne de chaque mois (la colonne la plus large) est vide et peut être utilisée pour annoter le calendrier sans altérer sa structure.
- les paramètres de la première feuille (année, région, zones scolaires) s'appliquent aux calendriers et plannings des feuilles suivantes.</t>
  </si>
  <si>
    <t>Téléchargement : http://trk.free.fr/calendrier</t>
  </si>
  <si>
    <t>Appendix</t>
  </si>
  <si>
    <t>Public Documentation License Notice</t>
  </si>
  <si>
    <r>
      <t xml:space="preserve">The contents of this Documentation are subject to the Public Documentation License Version 1.0 (the "License"); you may only use this Documentation if you comply with the terms of this License. A copy of the License is available at </t>
    </r>
    <r>
      <rPr>
        <sz val="10"/>
        <color indexed="12"/>
        <rFont val="Arial"/>
        <family val="2"/>
      </rPr>
      <t>http://www.openoffice.org/licenses/PDL.html</t>
    </r>
  </si>
  <si>
    <t>The Original Documentation is Calendrier perpétuel annuel. The Initial Writer of the Original Documentation is Thomas Rohmer-Kretz. Copyright (C) 2005. All Rights Reserved. (Initial Writer contact: calendrier@rohmer.fr).</t>
  </si>
  <si>
    <t>Contributor(s): ______________________________________.</t>
  </si>
  <si>
    <t>Portions created by ______ are Copyright (C)_________[Insert year(s)]. All Rights Reserved. (Contributor contact(s):________________[Insert hyperlink/alias]).</t>
  </si>
  <si>
    <t>NOTE: The text of this Appendix may differ slightly from the text of the notices in the files of the Original Documentation. You should use the text of this Appendix rather than the text found in the Original Documentation for Your Modifications.</t>
  </si>
  <si>
    <t xml:space="preserve">Date début : </t>
  </si>
  <si>
    <t xml:space="preserve">Pays : </t>
  </si>
  <si>
    <t>Commentaire</t>
  </si>
  <si>
    <t>Calcul date</t>
  </si>
  <si>
    <t>Jours fériés
reportés
dans le
calendrier</t>
  </si>
  <si>
    <t>aucun</t>
  </si>
  <si>
    <t>Alsace Moselle</t>
  </si>
  <si>
    <t>Réunion</t>
  </si>
  <si>
    <t>Martinique</t>
  </si>
  <si>
    <t>Guadeloupe</t>
  </si>
  <si>
    <t>Guyane française</t>
  </si>
  <si>
    <t>Belgique</t>
  </si>
  <si>
    <t>Luxembourg</t>
  </si>
  <si>
    <t>Québec</t>
  </si>
  <si>
    <t>Suisse</t>
  </si>
  <si>
    <t>Suisse AG</t>
  </si>
  <si>
    <t>Suisse AI</t>
  </si>
  <si>
    <t>Suisse AR</t>
  </si>
  <si>
    <t>Suisse BE</t>
  </si>
  <si>
    <t>Suisse BL</t>
  </si>
  <si>
    <t>Suisse BS</t>
  </si>
  <si>
    <t>Suisse FR</t>
  </si>
  <si>
    <t>Suisse GE</t>
  </si>
  <si>
    <t>Suisse GL</t>
  </si>
  <si>
    <t>Suisse GR</t>
  </si>
  <si>
    <t>Suisse JU</t>
  </si>
  <si>
    <t>Suisse LU</t>
  </si>
  <si>
    <t>Suisse NE</t>
  </si>
  <si>
    <t>Suisse NW</t>
  </si>
  <si>
    <t>Suisse OW</t>
  </si>
  <si>
    <t>Suisse SG</t>
  </si>
  <si>
    <t>Suisse SH</t>
  </si>
  <si>
    <t>Suisse SO</t>
  </si>
  <si>
    <t>Suisse SZ</t>
  </si>
  <si>
    <t>Suisse TG</t>
  </si>
  <si>
    <t>Suisse TI</t>
  </si>
  <si>
    <t>Suisse UR</t>
  </si>
  <si>
    <t>Suisse VD</t>
  </si>
  <si>
    <t>Suisse VS</t>
  </si>
  <si>
    <t>Suisse ZG</t>
  </si>
  <si>
    <t>Suisse ZH</t>
  </si>
  <si>
    <t>Jour de l'an</t>
  </si>
  <si>
    <t>x</t>
  </si>
  <si>
    <t>Vendredi Saint</t>
  </si>
  <si>
    <t>Pâques +1h</t>
  </si>
  <si>
    <t>US-Canada</t>
  </si>
  <si>
    <t>Pâques</t>
  </si>
  <si>
    <t> </t>
  </si>
  <si>
    <t>Lundi de Pâques</t>
  </si>
  <si>
    <t>Ascension</t>
  </si>
  <si>
    <t>Pentecôte</t>
  </si>
  <si>
    <t>Lundi de Pentecôte</t>
  </si>
  <si>
    <t>Fête du Travail</t>
  </si>
  <si>
    <t>Victoire 1945</t>
  </si>
  <si>
    <t>Fête nationale</t>
  </si>
  <si>
    <t>Assomption</t>
  </si>
  <si>
    <t>Toussaint</t>
  </si>
  <si>
    <t>Armistice 1918</t>
  </si>
  <si>
    <t>Noël</t>
  </si>
  <si>
    <t>Saint Étienne</t>
  </si>
  <si>
    <t>Abolition esclavage</t>
  </si>
  <si>
    <t>Épiphanie</t>
  </si>
  <si>
    <t>2e dim après Noël</t>
  </si>
  <si>
    <t>date fixe 6/1</t>
  </si>
  <si>
    <t>Fête-Dieu</t>
  </si>
  <si>
    <t>Immaculée Conception</t>
  </si>
  <si>
    <t>mercredi des cendres</t>
  </si>
  <si>
    <t>Guyane</t>
  </si>
  <si>
    <t>Jour des Défunts</t>
  </si>
  <si>
    <t>Saint Berchtold</t>
  </si>
  <si>
    <t>Instauration de la République</t>
  </si>
  <si>
    <t>Saint Joseph</t>
  </si>
  <si>
    <t>Jeûne fédéral</t>
  </si>
  <si>
    <t>Jeûne genevois</t>
  </si>
  <si>
    <t>lundi du Jeûne fédéral</t>
  </si>
  <si>
    <t>St Nicolas de Flüe</t>
  </si>
  <si>
    <t>Restauration de la République</t>
  </si>
  <si>
    <t>Zones à afficher :</t>
  </si>
  <si>
    <t>semaine A</t>
  </si>
  <si>
    <t>semaine B</t>
  </si>
  <si>
    <t>rentrée</t>
  </si>
  <si>
    <t>vacances de la Toussaint</t>
  </si>
  <si>
    <t>vacances de Noël</t>
  </si>
  <si>
    <t>vacances d'hiver</t>
  </si>
  <si>
    <t>vacances de Pâques</t>
  </si>
  <si>
    <t>grandes vacances</t>
  </si>
  <si>
    <t>Date</t>
  </si>
  <si>
    <t>Libellé</t>
  </si>
  <si>
    <t>◐</t>
  </si>
  <si>
    <t>pour faire disparaître les phases de la une du calendrier, effacer la colonne A ci-contre</t>
  </si>
  <si>
    <t>○</t>
  </si>
  <si>
    <t>◑</t>
  </si>
  <si>
    <t>●</t>
  </si>
  <si>
    <t xml:space="preserve">mois : </t>
  </si>
  <si>
    <t>lundi</t>
  </si>
  <si>
    <t>mardi</t>
  </si>
  <si>
    <t>mercredi</t>
  </si>
  <si>
    <t>jeudi</t>
  </si>
  <si>
    <t>vendredi</t>
  </si>
  <si>
    <t>samedi</t>
  </si>
  <si>
    <t>dimanche</t>
  </si>
  <si>
    <t>version</t>
  </si>
  <si>
    <t>date</t>
  </si>
  <si>
    <t>commentaire</t>
  </si>
  <si>
    <t>Dimanche de Pâques :</t>
  </si>
  <si>
    <r>
      <t xml:space="preserve">Intitulé inséré dans le calendrier </t>
    </r>
    <r>
      <rPr>
        <sz val="10"/>
        <rFont val="Arial"/>
        <family val="2"/>
      </rPr>
      <t>(commencez par un espace pour ne pas que le jour soit coloré en jour férié)</t>
    </r>
  </si>
  <si>
    <t>0.1</t>
  </si>
  <si>
    <t>création du calendrier Excel à partir de la version 2.2.5 LibreOffice</t>
  </si>
  <si>
    <t>0.2</t>
  </si>
  <si>
    <t>Ajout des vacances scolaires 2013-2014</t>
  </si>
  <si>
    <t>1.0</t>
  </si>
  <si>
    <t>mise à jour des vacances scolaires (prévisions jusqu'en 2016 + Réunion), ajustement des marges gauche / droite (centrage)</t>
  </si>
  <si>
    <t>Patriotes</t>
  </si>
  <si>
    <t>Fête du Canada</t>
  </si>
  <si>
    <t>Action de grâces</t>
  </si>
  <si>
    <t>Polynésie</t>
  </si>
  <si>
    <t>Nouvelle-Calédonie</t>
  </si>
  <si>
    <t>Mayotte</t>
  </si>
  <si>
    <t>Polynésie française</t>
  </si>
  <si>
    <t>1.1</t>
  </si>
  <si>
    <t>Ajout des jours fériés pour la Polynésie (merci Denis F), Nouvelle-Calédonie, Mayotte. Mise à jour des vacances 2014-2017 (toujours non officiel). Ajout de jours fériés du Québec manquants.</t>
  </si>
  <si>
    <t>Corse</t>
  </si>
  <si>
    <t>Arrivée Évangile</t>
  </si>
  <si>
    <t>Fête Autonomie</t>
  </si>
  <si>
    <t>Fête citoyenneté</t>
  </si>
  <si>
    <t>1.2</t>
  </si>
  <si>
    <t>Ajout des vacances pour la Belgique (merci Pol D)</t>
  </si>
  <si>
    <t>1.3</t>
  </si>
  <si>
    <t>congés Mayotte jusqu'à 2016</t>
  </si>
  <si>
    <t>1.4</t>
  </si>
  <si>
    <t>mise à jour des vacances scolaires 2016-2017</t>
  </si>
  <si>
    <t>1.5</t>
  </si>
  <si>
    <t>mise à jour des vacances scolaires de Corse, Martinique, Guadeloupe, Guyane et Polynésie française</t>
  </si>
  <si>
    <t>1.6</t>
  </si>
  <si>
    <t>rentrée 2014 repoussée au 2 septembre</t>
  </si>
  <si>
    <t>2.0</t>
  </si>
  <si>
    <t>modification du calcul des jours fériés, version xlsx</t>
  </si>
  <si>
    <r>
      <t xml:space="preserve">Questions, commentaires, suggestions : </t>
    </r>
    <r>
      <rPr>
        <b/>
        <sz val="10"/>
        <color indexed="12"/>
        <rFont val="Arial"/>
        <family val="2"/>
      </rPr>
      <t>contact.calendrier@rohmer.fr</t>
    </r>
  </si>
  <si>
    <t>2.1</t>
  </si>
  <si>
    <t>extension du planning à 1 an</t>
  </si>
  <si>
    <t>2.2</t>
  </si>
  <si>
    <t>Mise à jour des dates de vacances scolaires pour la Guyane et la Corse. Correction d'un bug dans les jours fériés (concomitance du dimanche de Pentecôte et de la Fête des mères)</t>
  </si>
  <si>
    <t>Zone A</t>
  </si>
  <si>
    <t>Zone B</t>
  </si>
  <si>
    <t>Zone C</t>
  </si>
  <si>
    <t>2.3</t>
  </si>
  <si>
    <t>Mise à jour des vacances scolaires France</t>
  </si>
  <si>
    <t>2.4</t>
  </si>
  <si>
    <t>Mise à jour vacances pour la Martinique, la Réunion et Mayotte</t>
  </si>
  <si>
    <t>2.5</t>
  </si>
  <si>
    <t>Mise à jour des vacances scolaires pour la Martinique, la Guadeloupe et la Belgique</t>
  </si>
  <si>
    <t>Saint-Pierre-et-Miquelon</t>
  </si>
  <si>
    <t>2.6</t>
  </si>
  <si>
    <t>Ajout de Saint-Pierre-et-Miquelon</t>
  </si>
  <si>
    <t>Libération SPM</t>
  </si>
  <si>
    <t>2.7</t>
  </si>
  <si>
    <t>Mise à jour des vacances scolaires pour la Guadeloupe, la Réunion, et Saint-Pierre-et-Miquelon</t>
  </si>
  <si>
    <t>g</t>
  </si>
  <si>
    <t>c</t>
  </si>
  <si>
    <t>C₄</t>
  </si>
  <si>
    <t>e</t>
  </si>
  <si>
    <t>h</t>
  </si>
  <si>
    <t>k</t>
  </si>
  <si>
    <t>p</t>
  </si>
  <si>
    <t>q</t>
  </si>
  <si>
    <t>i</t>
  </si>
  <si>
    <t>b</t>
  </si>
  <si>
    <t>j1</t>
  </si>
  <si>
    <t>j2</t>
  </si>
  <si>
    <t>r</t>
  </si>
  <si>
    <t>2.8</t>
  </si>
  <si>
    <t>Zone A : Besançon, Bordeaux, Clermont-Ferrand, Dijon, Grenoble, Limoges, Lyon, Poitiers</t>
  </si>
  <si>
    <t>Zone B : Aix-Marseille, Amiens, Caen, Lille, Nancy-Metz, Nantes, Nice, Orléans-Tours, Reims, Rennes, Rouen, Strasbourg</t>
  </si>
  <si>
    <t>Zone C : Créteil, Montpellier, Paris, Toulouse, Versailles</t>
  </si>
  <si>
    <t>Calcul du dimanche de Pâques par formules (merci Laurent Sulej). MAJ vacances Guyane et Corse</t>
  </si>
  <si>
    <t>3.0</t>
  </si>
  <si>
    <t>Optimisation des formules et des formatages conditionnels avec RECHERCHEV() et SIERREUR().</t>
  </si>
  <si>
    <t>3.1</t>
  </si>
  <si>
    <t>Attention : impression sur 10 pages</t>
  </si>
  <si>
    <t>Plannings : affichage des jours fériés d'une couleur distincte
Mise à jour des vacances de Martinique, Corse, Polynésie
Onglet Colonne : nouvel affichage du mois et de l’année, réécriture de certaines formules en matrice</t>
  </si>
  <si>
    <t>ne pas modifier ni supprimer cette feuille</t>
  </si>
  <si>
    <t>3.2</t>
  </si>
  <si>
    <t xml:space="preserve">heure d'été +1h </t>
  </si>
  <si>
    <t xml:space="preserve">heure d'hiver -1h </t>
  </si>
  <si>
    <t xml:space="preserve">Fête des mères </t>
  </si>
  <si>
    <t xml:space="preserve">Fête des pères </t>
  </si>
  <si>
    <t xml:space="preserve">Fête des grand-mères </t>
  </si>
  <si>
    <t xml:space="preserve">Mardi gras </t>
  </si>
  <si>
    <t xml:space="preserve">Cendres </t>
  </si>
  <si>
    <t xml:space="preserve">Mi-Carême </t>
  </si>
  <si>
    <t>Fahrtsfest</t>
  </si>
  <si>
    <t>Nouvelle gestion des événements avec plusieurs événements possibles par date
Mise à jour des vacances de la Belgique
Correction d'une erreur dans les jours feriés du canton de Vaud (Suisse)</t>
  </si>
  <si>
    <t>3.3</t>
  </si>
  <si>
    <t>Mise à jour des vacances scolaires France 2018-2019</t>
  </si>
  <si>
    <t>3.4</t>
  </si>
  <si>
    <t>Décalage des vacances de printemps 2018 dans les académies de Caen, Nantes, Orléans-Tours, Rennes et Rouen
Modification des formules dans evt pour que les couper/coller dans Evenements ne cassent pas les formules</t>
  </si>
  <si>
    <t>Papa</t>
  </si>
  <si>
    <t>Maman</t>
  </si>
  <si>
    <t>Mise à jour des vacances de Guadeloupe et Polynésie française</t>
  </si>
  <si>
    <t>3.5</t>
  </si>
  <si>
    <t>Mise à jour des vacances scolaires de Corse, Guyane, Martinique, Mayotte, Saint-Pierre-et-Miquelon
Déplacement et masquage de l’onglet evt</t>
  </si>
  <si>
    <t>3.6</t>
  </si>
  <si>
    <t>Si vous modifiez ce fichier, pour qu'il continue à fonctionner correctement :</t>
  </si>
  <si>
    <t>Ne supprimez pas les premiers onglets jusqu'à Lune. Cachez les onglets si vous souhaitez.
En général évitez les couper/coller qui vont modifier les références, préférez le copier/coller et effacez ensuite les cellules.</t>
  </si>
  <si>
    <t>3.7</t>
  </si>
  <si>
    <t>Ajout des jours fériés en allemagne. Mise à jour des vacances scolaires France 2019-2020</t>
  </si>
  <si>
    <t>Allemagne BW</t>
  </si>
  <si>
    <t>Allemagne BY</t>
  </si>
  <si>
    <t>Allemagne BE</t>
  </si>
  <si>
    <t>Allemagne BB</t>
  </si>
  <si>
    <t>Allemagne HB</t>
  </si>
  <si>
    <t>Allemagne HH</t>
  </si>
  <si>
    <t>Allemagne HE</t>
  </si>
  <si>
    <t>Allemagne MV</t>
  </si>
  <si>
    <t>Allemagne NI</t>
  </si>
  <si>
    <t>Allemagne NW</t>
  </si>
  <si>
    <t>Allemagne RP</t>
  </si>
  <si>
    <t>Allemagne SL</t>
  </si>
  <si>
    <t>Allemagne SN</t>
  </si>
  <si>
    <t>Allemagne ST</t>
  </si>
  <si>
    <t>Allemagne SH</t>
  </si>
  <si>
    <t>Allemagne TH</t>
  </si>
  <si>
    <t>Unité allemande</t>
  </si>
  <si>
    <t>Allemagne</t>
  </si>
  <si>
    <t>Réformation</t>
  </si>
  <si>
    <t>Buß- und Bettag</t>
  </si>
  <si>
    <t>à calculer</t>
  </si>
  <si>
    <t>3.8</t>
  </si>
  <si>
    <t>Ajout des vacances scolaires du pont de l'Ascension 2019 et 2020</t>
  </si>
  <si>
    <t xml:space="preserve">Fête des grand-pères </t>
  </si>
  <si>
    <t>Mise à jour des vacances scolaires de Corse, Guadeloupe, Martinique, Mayotte, Saint-Pierre-et-Miquelon, Belgique</t>
  </si>
  <si>
    <t>3.9</t>
  </si>
  <si>
    <t>Ne pas supprimer de lignes entières</t>
  </si>
  <si>
    <t>Ne faites pas de COUPER/coller mais des copier/coller</t>
  </si>
  <si>
    <t>Attention, pour ne pas affecter le fonctionnement du calendrier :</t>
  </si>
  <si>
    <t>Pour supprimer des données, sélectionnez la zone et appuyer sur [Suppr]</t>
  </si>
  <si>
    <t>3.10</t>
  </si>
  <si>
    <t>Mise à jour des vacances scolaires de France métropolitaine</t>
  </si>
  <si>
    <t>3.11</t>
  </si>
  <si>
    <t>Mise à jour des vacances scolaires de Nouvelle-Calédonie et Réunion
Modifications cosmétiques des calendriers colonne et plannings</t>
  </si>
  <si>
    <t>Mise à jour des vacances scolaires de France métropolitaine (pont de l'Ascension 2021), Corse, Guadeloupe, Guyane, Martinique, Polynésie française, Saint-Pierre-et-Miquelon, Belgique</t>
  </si>
  <si>
    <t>3.12</t>
  </si>
  <si>
    <t>aide en ligne : http://trk.free.fr/calendrier/faq.html</t>
  </si>
  <si>
    <t>Mise à jour des vacances scolaires de France métropolitaine
Correction formule fête de mères pour l’année N+1 si elle tombe le dimanche de pentecôte
Mise à jour du lien FAQ</t>
  </si>
  <si>
    <t>3.13</t>
  </si>
  <si>
    <t>Mise à jour des vacances scolaires 2021-2022 pour la métropole (pont de la Pentecôte 2022), Corse, Guadeloupe, Guyane, Martinique, Réunion, Saint-Pierre-et-Miquelon, Belgique</t>
  </si>
  <si>
    <t>3.14</t>
  </si>
  <si>
    <t>3.15</t>
  </si>
  <si>
    <t>Ajout des vacances scolaires 2022-2023 pour la métropole</t>
  </si>
  <si>
    <t>3.16</t>
  </si>
  <si>
    <t>Mise à jour des vacances scolaires</t>
  </si>
  <si>
    <t>3.17</t>
  </si>
  <si>
    <t>Mise à jour des vacances scolaires métropole et Polynésie</t>
  </si>
  <si>
    <t>Mise à jour des vacances scolaires Guyane, Martinique, Mayotte, Réunion, Belgique</t>
  </si>
  <si>
    <t>3.18</t>
  </si>
  <si>
    <t>3.19</t>
  </si>
  <si>
    <t>Mise à jour des vacances scolaires Corse, Guadeloupe, Guyane, Saint-Pierre-et-Miquelon, Nouvelle-Calédonie</t>
  </si>
  <si>
    <t>3.20</t>
  </si>
  <si>
    <t>Mise à jour des vacances scolaires Corse, Martinique, Mayotte, Nouvelle-Calédonie, Saint-Pierre-et-Miquelon, Belgique</t>
  </si>
  <si>
    <t>Modification des vacances de Pâques 2026 en Martinique</t>
  </si>
  <si>
    <t>3.21</t>
  </si>
  <si>
    <t>Mise à jour des vacances scolaires Corse, Nouvelle-Calédonie, Saint-Pierre-et-Miquelon, Belgique</t>
  </si>
  <si>
    <t>3.22</t>
  </si>
  <si>
    <t>Mise à jour des vacances scolaires Réunion, Belgique, France métropolitaine</t>
  </si>
  <si>
    <t>https://thomas-rk.github.io/calendrier/</t>
  </si>
  <si>
    <t>v3.22</t>
  </si>
  <si>
    <t>thomas-rk.github.io/calendrier</t>
  </si>
  <si>
    <t>Mise à jour des vacances scolaires Réunion, Mayotte, Saint-Pierre-et-Miquelon
hébergement sur github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</si>
</sst>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numFmt numFmtId="165" formatCode="d"/>
    <numFmt numFmtId="166" formatCode="dd/mm/yy"/>
    <numFmt numFmtId="167" formatCode="ddd\ d\ mmm\ yy"/>
    <numFmt numFmtId="168" formatCode="mmmm\ yyyy"/>
    <numFmt numFmtId="169" formatCode="d\ mmm\ yyyy"/>
    <numFmt numFmtId="170" formatCode="dd/mm/yy;@"/>
    <numFmt numFmtId="171" formatCode="ddd&quot; &quot;d&quot; &quot;mmm&quot; &quot;yyyy"/>
    <numFmt numFmtId="172" formatCode="ddd&quot; &quot;d&quot; &quot;mmm&quot; &quot;yy"/>
  </numFmts>
  <fonts count="61" x14ac:knownFonts="1">
    <font>
      <sz val="10"/>
      <name val="Arial"/>
      <family val="2"/>
    </font>
    <font>
      <b/>
      <shadow/>
      <sz val="10"/>
      <color indexed="57"/>
      <name val="Arial"/>
      <family val="2"/>
    </font>
    <font>
      <b/>
      <sz val="12"/>
      <name val="Arial"/>
      <family val="2"/>
    </font>
    <font>
      <b/>
      <sz val="10"/>
      <name val="Arial"/>
      <family val="2"/>
    </font>
    <font>
      <sz val="11"/>
      <name val="Arial"/>
      <family val="2"/>
    </font>
    <font>
      <sz val="8"/>
      <color indexed="24"/>
      <name val="Arial"/>
      <family val="2"/>
    </font>
    <font>
      <sz val="10"/>
      <color indexed="54"/>
      <name val="Arial"/>
      <family val="2"/>
    </font>
    <font>
      <b/>
      <sz val="11"/>
      <color indexed="24"/>
      <name val="Arial"/>
      <family val="2"/>
    </font>
    <font>
      <i/>
      <sz val="8"/>
      <name val="Arial"/>
      <family val="2"/>
    </font>
    <font>
      <b/>
      <i/>
      <outline/>
      <sz val="24"/>
      <name val="Arial"/>
      <family val="2"/>
    </font>
    <font>
      <b/>
      <sz val="13"/>
      <color indexed="9"/>
      <name val="Arial"/>
      <family val="2"/>
    </font>
    <font>
      <b/>
      <sz val="11"/>
      <name val="Arial"/>
      <family val="2"/>
    </font>
    <font>
      <i/>
      <sz val="9"/>
      <name val="Arial Narrow"/>
      <family val="2"/>
    </font>
    <font>
      <sz val="8"/>
      <name val="Arial"/>
      <family val="2"/>
    </font>
    <font>
      <sz val="7"/>
      <name val="Arial"/>
      <family val="2"/>
    </font>
    <font>
      <sz val="10"/>
      <color indexed="12"/>
      <name val="Arial"/>
      <family val="2"/>
    </font>
    <font>
      <b/>
      <sz val="10"/>
      <color indexed="53"/>
      <name val="Arial"/>
      <family val="2"/>
    </font>
    <font>
      <shadow/>
      <sz val="24"/>
      <color indexed="17"/>
      <name val="Arial"/>
      <family val="2"/>
    </font>
    <font>
      <sz val="10"/>
      <color indexed="17"/>
      <name val="Arial"/>
      <family val="2"/>
    </font>
    <font>
      <sz val="14"/>
      <name val="Arial"/>
      <family val="2"/>
    </font>
    <font>
      <b/>
      <sz val="16"/>
      <name val="Arial"/>
      <family val="2"/>
    </font>
    <font>
      <i/>
      <sz val="10"/>
      <name val="Arial"/>
      <family val="2"/>
    </font>
    <font>
      <sz val="10"/>
      <color indexed="24"/>
      <name val="DejaVu Sans"/>
      <family val="2"/>
    </font>
    <font>
      <b/>
      <i/>
      <outline/>
      <shadow/>
      <sz val="24"/>
      <color indexed="55"/>
      <name val="Arial"/>
      <family val="2"/>
    </font>
    <font>
      <sz val="10"/>
      <name val="DejaVu Sans"/>
      <family val="2"/>
    </font>
    <font>
      <sz val="10"/>
      <name val="Arial"/>
      <family val="2"/>
    </font>
    <font>
      <u/>
      <sz val="10"/>
      <color theme="10"/>
      <name val="Arial"/>
      <family val="2"/>
    </font>
    <font>
      <b/>
      <sz val="10"/>
      <color indexed="12"/>
      <name val="Arial"/>
      <family val="2"/>
    </font>
    <font>
      <b/>
      <u/>
      <sz val="10"/>
      <color theme="10"/>
      <name val="Arial"/>
      <family val="2"/>
    </font>
    <font>
      <b/>
      <sz val="10"/>
      <color rgb="FFFF0000"/>
      <name val="Arial"/>
      <family val="2"/>
    </font>
    <font>
      <sz val="9"/>
      <color indexed="81"/>
      <name val="Tahoma"/>
      <family val="2"/>
    </font>
    <font>
      <b/>
      <u/>
      <sz val="12"/>
      <color theme="10"/>
      <name val="Arial"/>
      <family val="2"/>
    </font>
    <font>
      <sz val="10"/>
      <color rgb="FF000000"/>
      <name val="Arial"/>
      <family val="2"/>
    </font>
    <font>
      <sz val="11"/>
      <color rgb="FF000000"/>
      <name val="Arial"/>
      <family val="2"/>
    </font>
    <font>
      <b/>
      <sz val="10"/>
      <color rgb="FF000000"/>
      <name val="Arial"/>
      <family val="2"/>
    </font>
    <font>
      <sz val="10"/>
      <color rgb="FFFFFFFF"/>
      <name val="Arial"/>
      <family val="2"/>
    </font>
    <font>
      <sz val="10"/>
      <color rgb="FFCC0000"/>
      <name val="Arial"/>
      <family val="2"/>
    </font>
    <font>
      <b/>
      <sz val="10"/>
      <color rgb="FFFFFFFF"/>
      <name val="Arial"/>
      <family val="2"/>
    </font>
    <font>
      <i/>
      <sz val="10"/>
      <color rgb="FF808080"/>
      <name val="Arial"/>
      <family val="2"/>
    </font>
    <font>
      <sz val="10"/>
      <color rgb="FF006600"/>
      <name val="Arial"/>
      <family val="2"/>
    </font>
    <font>
      <b/>
      <sz val="24"/>
      <color rgb="FF000000"/>
      <name val="Arial"/>
      <family val="2"/>
    </font>
    <font>
      <sz val="18"/>
      <color rgb="FF000000"/>
      <name val="Arial"/>
      <family val="2"/>
    </font>
    <font>
      <sz val="12"/>
      <color rgb="FF000000"/>
      <name val="Arial"/>
      <family val="2"/>
    </font>
    <font>
      <u/>
      <sz val="10"/>
      <color rgb="FF0000EE"/>
      <name val="Arial"/>
      <family val="2"/>
    </font>
    <font>
      <sz val="10"/>
      <color rgb="FF996600"/>
      <name val="Arial"/>
      <family val="2"/>
    </font>
    <font>
      <sz val="10"/>
      <color rgb="FF333333"/>
      <name val="Arial"/>
      <family val="2"/>
    </font>
    <font>
      <sz val="11"/>
      <color rgb="FF000000"/>
      <name val="Calibri"/>
      <family val="2"/>
    </font>
    <font>
      <b/>
      <sz val="10"/>
      <color rgb="FF000000"/>
      <name val="Calibri"/>
      <family val="2"/>
    </font>
    <font>
      <sz val="10"/>
      <color rgb="FFFFFFFF"/>
      <name val="Calibri"/>
      <family val="2"/>
    </font>
    <font>
      <sz val="10"/>
      <color rgb="FFCC0000"/>
      <name val="Calibri"/>
      <family val="2"/>
    </font>
    <font>
      <b/>
      <sz val="10"/>
      <color rgb="FFFFFFFF"/>
      <name val="Calibri"/>
      <family val="2"/>
    </font>
    <font>
      <i/>
      <sz val="10"/>
      <color rgb="FF808080"/>
      <name val="Calibri"/>
      <family val="2"/>
    </font>
    <font>
      <sz val="10"/>
      <color rgb="FF006600"/>
      <name val="Calibri"/>
      <family val="2"/>
    </font>
    <font>
      <b/>
      <sz val="24"/>
      <color rgb="FF000000"/>
      <name val="Calibri"/>
      <family val="2"/>
    </font>
    <font>
      <sz val="18"/>
      <color rgb="FF000000"/>
      <name val="Calibri"/>
      <family val="2"/>
    </font>
    <font>
      <sz val="12"/>
      <color rgb="FF000000"/>
      <name val="Calibri"/>
      <family val="2"/>
    </font>
    <font>
      <u/>
      <sz val="10"/>
      <color rgb="FF0000EE"/>
      <name val="Calibri"/>
      <family val="2"/>
    </font>
    <font>
      <sz val="10"/>
      <color rgb="FF996600"/>
      <name val="Calibri"/>
      <family val="2"/>
    </font>
    <font>
      <sz val="10"/>
      <color rgb="FF333333"/>
      <name val="Calibri"/>
      <family val="2"/>
    </font>
    <font>
      <sz val="10"/>
      <color rgb="FF000000"/>
      <name val="Calibri"/>
      <scheme val="minor"/>
    </font>
    <font>
      <sz val="10"/>
      <color theme="1"/>
      <name val="Arial"/>
    </font>
  </fonts>
  <fills count="33">
    <fill>
      <patternFill patternType="none"/>
    </fill>
    <fill>
      <patternFill patternType="gray125"/>
    </fill>
    <fill>
      <patternFill patternType="solid">
        <fgColor indexed="13"/>
        <bgColor indexed="34"/>
      </patternFill>
    </fill>
    <fill>
      <patternFill patternType="solid">
        <fgColor indexed="44"/>
        <bgColor indexed="42"/>
      </patternFill>
    </fill>
    <fill>
      <patternFill patternType="solid">
        <fgColor indexed="42"/>
        <bgColor indexed="27"/>
      </patternFill>
    </fill>
    <fill>
      <patternFill patternType="solid">
        <fgColor indexed="25"/>
        <bgColor indexed="54"/>
      </patternFill>
    </fill>
    <fill>
      <patternFill patternType="solid">
        <fgColor indexed="49"/>
        <bgColor indexed="57"/>
      </patternFill>
    </fill>
    <fill>
      <patternFill patternType="solid">
        <fgColor indexed="53"/>
        <bgColor indexed="29"/>
      </patternFill>
    </fill>
    <fill>
      <patternFill patternType="solid">
        <fgColor indexed="22"/>
        <bgColor indexed="31"/>
      </patternFill>
    </fill>
    <fill>
      <patternFill patternType="solid">
        <fgColor indexed="26"/>
        <bgColor indexed="42"/>
      </patternFill>
    </fill>
    <fill>
      <patternFill patternType="solid">
        <fgColor indexed="55"/>
        <bgColor indexed="24"/>
      </patternFill>
    </fill>
    <fill>
      <patternFill patternType="solid">
        <fgColor indexed="50"/>
        <bgColor indexed="42"/>
      </patternFill>
    </fill>
    <fill>
      <patternFill patternType="solid">
        <fgColor indexed="49"/>
        <bgColor indexed="44"/>
      </patternFill>
    </fill>
    <fill>
      <patternFill patternType="solid">
        <fgColor indexed="29"/>
        <bgColor indexed="45"/>
      </patternFill>
    </fill>
    <fill>
      <patternFill patternType="solid">
        <fgColor indexed="44"/>
        <bgColor indexed="49"/>
      </patternFill>
    </fill>
    <fill>
      <patternFill patternType="solid">
        <fgColor indexed="43"/>
        <bgColor indexed="42"/>
      </patternFill>
    </fill>
    <fill>
      <patternFill patternType="solid">
        <fgColor indexed="31"/>
        <bgColor indexed="26"/>
      </patternFill>
    </fill>
    <fill>
      <patternFill patternType="solid">
        <fgColor indexed="50"/>
        <bgColor indexed="27"/>
      </patternFill>
    </fill>
    <fill>
      <patternFill patternType="solid">
        <fgColor indexed="42"/>
        <bgColor indexed="41"/>
      </patternFill>
    </fill>
    <fill>
      <patternFill patternType="solid">
        <fgColor indexed="46"/>
        <bgColor indexed="45"/>
      </patternFill>
    </fill>
    <fill>
      <patternFill patternType="solid">
        <fgColor indexed="27"/>
        <bgColor indexed="44"/>
      </patternFill>
    </fill>
    <fill>
      <patternFill patternType="solid">
        <fgColor indexed="47"/>
        <bgColor indexed="31"/>
      </patternFill>
    </fill>
    <fill>
      <patternFill patternType="solid">
        <fgColor indexed="44"/>
        <bgColor indexed="27"/>
      </patternFill>
    </fill>
    <fill>
      <patternFill patternType="solid">
        <fgColor indexed="45"/>
        <bgColor indexed="46"/>
      </patternFill>
    </fill>
    <fill>
      <patternFill patternType="solid">
        <fgColor theme="0" tint="-0.14999847407452621"/>
        <bgColor indexed="64"/>
      </patternFill>
    </fill>
    <fill>
      <patternFill patternType="solid">
        <fgColor theme="0" tint="-0.14999847407452621"/>
        <bgColor indexed="31"/>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s>
  <borders count="32">
    <border>
      <left/>
      <right/>
      <top/>
      <bottom/>
      <diagonal/>
    </border>
    <border>
      <left/>
      <right/>
      <top/>
      <bottom style="hair">
        <color indexed="8"/>
      </bottom>
      <diagonal/>
    </border>
    <border>
      <left style="hair">
        <color indexed="8"/>
      </left>
      <right/>
      <top style="hair">
        <color indexed="8"/>
      </top>
      <bottom style="hair">
        <color indexed="55"/>
      </bottom>
      <diagonal/>
    </border>
    <border>
      <left/>
      <right/>
      <top style="hair">
        <color indexed="8"/>
      </top>
      <bottom style="hair">
        <color indexed="55"/>
      </bottom>
      <diagonal/>
    </border>
    <border>
      <left/>
      <right style="hair">
        <color indexed="8"/>
      </right>
      <top style="hair">
        <color indexed="8"/>
      </top>
      <bottom style="hair">
        <color indexed="55"/>
      </bottom>
      <diagonal/>
    </border>
    <border>
      <left style="hair">
        <color indexed="8"/>
      </left>
      <right/>
      <top/>
      <bottom style="hair">
        <color indexed="55"/>
      </bottom>
      <diagonal/>
    </border>
    <border>
      <left/>
      <right/>
      <top/>
      <bottom style="hair">
        <color indexed="55"/>
      </bottom>
      <diagonal/>
    </border>
    <border>
      <left style="hair">
        <color indexed="8"/>
      </left>
      <right/>
      <top/>
      <bottom style="hair">
        <color indexed="8"/>
      </bottom>
      <diagonal/>
    </border>
    <border>
      <left/>
      <right/>
      <top style="hair">
        <color indexed="8"/>
      </top>
      <bottom/>
      <diagonal/>
    </border>
    <border>
      <left/>
      <right style="hair">
        <color indexed="8"/>
      </right>
      <top style="hair">
        <color indexed="8"/>
      </top>
      <bottom style="hair">
        <color indexed="8"/>
      </bottom>
      <diagonal/>
    </border>
    <border>
      <left/>
      <right style="hair">
        <color indexed="8"/>
      </right>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diagonal/>
    </border>
    <border>
      <left style="hair">
        <color indexed="8"/>
      </left>
      <right style="hair">
        <color indexed="8"/>
      </right>
      <top/>
      <bottom/>
      <diagonal/>
    </border>
    <border>
      <left style="hair">
        <color indexed="8"/>
      </left>
      <right style="hair">
        <color indexed="8"/>
      </right>
      <top/>
      <bottom style="hair">
        <color indexed="8"/>
      </bottom>
      <diagonal/>
    </border>
    <border>
      <left/>
      <right/>
      <top style="hair">
        <color indexed="8"/>
      </top>
      <bottom style="hair">
        <color indexed="8"/>
      </bottom>
      <diagonal/>
    </border>
    <border>
      <left/>
      <right style="hair">
        <color indexed="8"/>
      </right>
      <top/>
      <bottom style="hair">
        <color indexed="55"/>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top/>
      <bottom style="thin">
        <color indexed="64"/>
      </bottom>
      <diagonal/>
    </border>
    <border>
      <left/>
      <right style="thin">
        <color indexed="64"/>
      </right>
      <top/>
      <bottom style="thin">
        <color indexed="64"/>
      </bottom>
      <diagonal/>
    </border>
    <border>
      <left style="thin">
        <color rgb="FF808080"/>
      </left>
      <right style="thin">
        <color rgb="FF808080"/>
      </right>
      <top style="thin">
        <color rgb="FF808080"/>
      </top>
      <bottom style="thin">
        <color rgb="FF808080"/>
      </bottom>
      <diagonal/>
    </border>
    <border>
      <left/>
      <right/>
      <top style="thin">
        <color rgb="FF000000"/>
      </top>
      <bottom/>
      <diagonal/>
    </border>
    <border>
      <left/>
      <right/>
      <top/>
      <bottom style="thin">
        <color rgb="FF000000"/>
      </bottom>
      <diagonal/>
    </border>
    <border>
      <left/>
      <right/>
      <top style="hair">
        <color rgb="FF000000"/>
      </top>
      <bottom/>
      <diagonal/>
    </border>
    <border>
      <left/>
      <right/>
      <top/>
      <bottom style="hair">
        <color rgb="FF000000"/>
      </bottom>
      <diagonal/>
    </border>
  </borders>
  <cellStyleXfs count="61">
    <xf numFmtId="0" fontId="0" fillId="0" borderId="0"/>
    <xf numFmtId="0" fontId="25" fillId="2" borderId="0" applyNumberFormat="0" applyFont="0" applyBorder="0" applyAlignment="0" applyProtection="0"/>
    <xf numFmtId="0" fontId="25" fillId="3" borderId="0" applyNumberFormat="0" applyFont="0" applyBorder="0" applyAlignment="0" applyProtection="0"/>
    <xf numFmtId="0" fontId="25" fillId="4" borderId="0" applyNumberFormat="0" applyFont="0" applyBorder="0" applyAlignment="0" applyProtection="0"/>
    <xf numFmtId="0" fontId="1" fillId="0" borderId="0" applyNumberFormat="0" applyBorder="0" applyAlignment="0" applyProtection="0"/>
    <xf numFmtId="0" fontId="25" fillId="5" borderId="0" applyNumberFormat="0" applyFont="0" applyBorder="0" applyAlignment="0" applyProtection="0"/>
    <xf numFmtId="0" fontId="25" fillId="6" borderId="0" applyNumberFormat="0" applyFont="0" applyBorder="0" applyAlignment="0" applyProtection="0"/>
    <xf numFmtId="0" fontId="25" fillId="7" borderId="0" applyNumberFormat="0" applyFont="0" applyBorder="0" applyAlignment="0" applyProtection="0"/>
    <xf numFmtId="0" fontId="25" fillId="11" borderId="0" applyNumberFormat="0" applyFont="0" applyBorder="0" applyAlignment="0" applyProtection="0"/>
    <xf numFmtId="0" fontId="25" fillId="12" borderId="0" applyNumberFormat="0" applyFont="0" applyBorder="0" applyAlignment="0" applyProtection="0"/>
    <xf numFmtId="0" fontId="25" fillId="13" borderId="0" applyNumberFormat="0" applyFont="0" applyBorder="0" applyAlignment="0" applyProtection="0"/>
    <xf numFmtId="0" fontId="25" fillId="14" borderId="0" applyNumberFormat="0" applyFont="0" applyBorder="0" applyAlignment="0" applyProtection="0"/>
    <xf numFmtId="0" fontId="25" fillId="15" borderId="0" applyNumberFormat="0" applyFont="0" applyBorder="0" applyAlignment="0" applyProtection="0"/>
    <xf numFmtId="0" fontId="25" fillId="16" borderId="0" applyNumberFormat="0" applyFont="0" applyBorder="0" applyAlignment="0" applyProtection="0"/>
    <xf numFmtId="0" fontId="26" fillId="0" borderId="0" applyNumberFormat="0" applyFill="0" applyBorder="0" applyAlignment="0" applyProtection="0"/>
    <xf numFmtId="0" fontId="25" fillId="17" borderId="0" applyNumberFormat="0" applyFont="0" applyBorder="0" applyAlignment="0" applyProtection="0"/>
    <xf numFmtId="0" fontId="25" fillId="18" borderId="0" applyNumberFormat="0" applyFont="0" applyBorder="0" applyAlignment="0" applyProtection="0"/>
    <xf numFmtId="0" fontId="25" fillId="19" borderId="0" applyNumberFormat="0" applyFont="0" applyBorder="0" applyAlignment="0" applyProtection="0"/>
    <xf numFmtId="0" fontId="25" fillId="20" borderId="0" applyNumberFormat="0" applyFont="0" applyBorder="0" applyAlignment="0" applyProtection="0"/>
    <xf numFmtId="0" fontId="25" fillId="21" borderId="0" applyNumberFormat="0" applyFont="0" applyBorder="0" applyAlignment="0" applyProtection="0"/>
    <xf numFmtId="0" fontId="25" fillId="22" borderId="0" applyNumberFormat="0" applyFont="0" applyBorder="0" applyAlignment="0" applyProtection="0"/>
    <xf numFmtId="0" fontId="25" fillId="23" borderId="0" applyNumberFormat="0" applyFont="0" applyBorder="0" applyAlignment="0" applyProtection="0"/>
    <xf numFmtId="0" fontId="25" fillId="19" borderId="0" applyNumberFormat="0" applyFont="0" applyBorder="0" applyAlignment="0" applyProtection="0"/>
    <xf numFmtId="0" fontId="32" fillId="0" borderId="0"/>
    <xf numFmtId="0" fontId="33" fillId="0" borderId="0"/>
    <xf numFmtId="0" fontId="45" fillId="32" borderId="27"/>
    <xf numFmtId="0" fontId="34" fillId="0" borderId="0"/>
    <xf numFmtId="0" fontId="35" fillId="26" borderId="0"/>
    <xf numFmtId="0" fontId="35" fillId="27" borderId="0"/>
    <xf numFmtId="0" fontId="34" fillId="28" borderId="0"/>
    <xf numFmtId="0" fontId="36" fillId="29" borderId="0"/>
    <xf numFmtId="0" fontId="37" fillId="30" borderId="0"/>
    <xf numFmtId="0" fontId="38" fillId="0" borderId="0"/>
    <xf numFmtId="0" fontId="39" fillId="31" borderId="0"/>
    <xf numFmtId="0" fontId="40" fillId="0" borderId="0"/>
    <xf numFmtId="0" fontId="41" fillId="0" borderId="0"/>
    <xf numFmtId="0" fontId="42" fillId="0" borderId="0"/>
    <xf numFmtId="0" fontId="43" fillId="0" borderId="0"/>
    <xf numFmtId="0" fontId="44" fillId="32" borderId="0"/>
    <xf numFmtId="0" fontId="33" fillId="0" borderId="0"/>
    <xf numFmtId="0" fontId="33" fillId="0" borderId="0"/>
    <xf numFmtId="0" fontId="36" fillId="0" borderId="0"/>
    <xf numFmtId="0" fontId="46" fillId="0" borderId="0"/>
    <xf numFmtId="0" fontId="58" fillId="32" borderId="27"/>
    <xf numFmtId="0" fontId="47" fillId="0" borderId="0"/>
    <xf numFmtId="0" fontId="48" fillId="26" borderId="0"/>
    <xf numFmtId="0" fontId="48" fillId="27" borderId="0"/>
    <xf numFmtId="0" fontId="47" fillId="28" borderId="0"/>
    <xf numFmtId="0" fontId="49" fillId="29" borderId="0"/>
    <xf numFmtId="0" fontId="50" fillId="30" borderId="0"/>
    <xf numFmtId="0" fontId="51" fillId="0" borderId="0"/>
    <xf numFmtId="0" fontId="52" fillId="31" borderId="0"/>
    <xf numFmtId="0" fontId="53" fillId="0" borderId="0"/>
    <xf numFmtId="0" fontId="54" fillId="0" borderId="0"/>
    <xf numFmtId="0" fontId="55" fillId="0" borderId="0"/>
    <xf numFmtId="0" fontId="56" fillId="0" borderId="0"/>
    <xf numFmtId="0" fontId="57" fillId="32" borderId="0"/>
    <xf numFmtId="0" fontId="46" fillId="0" borderId="0"/>
    <xf numFmtId="0" fontId="46" fillId="0" borderId="0"/>
    <xf numFmtId="0" fontId="49" fillId="0" borderId="0"/>
    <xf numFmtId="0" fontId="59" fillId="0" borderId="0"/>
  </cellStyleXfs>
  <cellXfs count="142">
    <xf numFmtId="0" fontId="0" fillId="0" borderId="0" xfId="0"/>
    <xf numFmtId="0" fontId="0" fillId="8" borderId="0" xfId="0" applyFill="1"/>
    <xf numFmtId="0" fontId="0" fillId="8" borderId="0" xfId="0" applyFill="1" applyAlignment="1">
      <alignment horizontal="center"/>
    </xf>
    <xf numFmtId="0" fontId="2" fillId="9" borderId="0" xfId="0" applyFont="1" applyFill="1" applyAlignment="1">
      <alignment horizontal="center"/>
    </xf>
    <xf numFmtId="0" fontId="3" fillId="8" borderId="0" xfId="0" applyFont="1" applyFill="1" applyAlignment="1">
      <alignment horizontal="left"/>
    </xf>
    <xf numFmtId="0" fontId="4" fillId="8" borderId="0" xfId="0" applyFont="1" applyFill="1" applyAlignment="1">
      <alignment horizontal="center"/>
    </xf>
    <xf numFmtId="0" fontId="2" fillId="8" borderId="0" xfId="0" applyFont="1" applyFill="1" applyAlignment="1">
      <alignment horizontal="left"/>
    </xf>
    <xf numFmtId="0" fontId="2" fillId="9" borderId="0" xfId="0" applyFont="1" applyFill="1" applyAlignment="1">
      <alignment horizontal="left"/>
    </xf>
    <xf numFmtId="0" fontId="3" fillId="8" borderId="0" xfId="0" applyFont="1" applyFill="1" applyAlignment="1">
      <alignment horizontal="center"/>
    </xf>
    <xf numFmtId="0" fontId="5" fillId="8" borderId="0" xfId="0" applyFont="1" applyFill="1"/>
    <xf numFmtId="0" fontId="6" fillId="8" borderId="0" xfId="0" applyFont="1" applyFill="1"/>
    <xf numFmtId="0" fontId="0" fillId="8" borderId="0" xfId="0" applyFill="1" applyAlignment="1">
      <alignment horizontal="left"/>
    </xf>
    <xf numFmtId="0" fontId="7" fillId="8" borderId="0" xfId="0" applyFont="1" applyFill="1" applyAlignment="1">
      <alignment horizontal="center"/>
    </xf>
    <xf numFmtId="0" fontId="3" fillId="8" borderId="0" xfId="0" applyFont="1" applyFill="1" applyAlignment="1">
      <alignment horizontal="right"/>
    </xf>
    <xf numFmtId="0" fontId="2" fillId="9" borderId="0" xfId="0" applyFont="1" applyFill="1"/>
    <xf numFmtId="0" fontId="8" fillId="8" borderId="0" xfId="0" applyFont="1" applyFill="1"/>
    <xf numFmtId="0" fontId="9" fillId="0" borderId="1" xfId="0" applyFont="1" applyBorder="1" applyAlignment="1">
      <alignment horizontal="center" vertical="center"/>
    </xf>
    <xf numFmtId="0" fontId="9" fillId="0" borderId="1" xfId="0" applyFont="1" applyBorder="1" applyAlignment="1">
      <alignment horizontal="left" vertical="center"/>
    </xf>
    <xf numFmtId="0" fontId="9" fillId="0" borderId="1" xfId="0" applyFont="1" applyBorder="1" applyAlignment="1">
      <alignment vertical="center"/>
    </xf>
    <xf numFmtId="0" fontId="0" fillId="0" borderId="0" xfId="0" applyAlignment="1">
      <alignment vertical="center"/>
    </xf>
    <xf numFmtId="0" fontId="3" fillId="8" borderId="0" xfId="0" applyFont="1" applyFill="1"/>
    <xf numFmtId="0" fontId="10" fillId="10" borderId="2" xfId="0" applyFont="1" applyFill="1" applyBorder="1"/>
    <xf numFmtId="0" fontId="10" fillId="10" borderId="3" xfId="0" applyFont="1" applyFill="1" applyBorder="1"/>
    <xf numFmtId="0" fontId="10" fillId="10" borderId="3" xfId="0" applyFont="1" applyFill="1" applyBorder="1" applyAlignment="1">
      <alignment horizontal="center"/>
    </xf>
    <xf numFmtId="164" fontId="10" fillId="10" borderId="4" xfId="0" applyNumberFormat="1" applyFont="1" applyFill="1" applyBorder="1" applyAlignment="1">
      <alignment horizontal="center"/>
    </xf>
    <xf numFmtId="0" fontId="4" fillId="0" borderId="5" xfId="0" applyFont="1" applyBorder="1" applyAlignment="1">
      <alignment horizontal="center"/>
    </xf>
    <xf numFmtId="165" fontId="11" fillId="0" borderId="6" xfId="0" applyNumberFormat="1" applyFont="1" applyBorder="1" applyAlignment="1">
      <alignment horizontal="center"/>
    </xf>
    <xf numFmtId="165" fontId="3" fillId="0" borderId="6" xfId="0" applyNumberFormat="1" applyFont="1" applyBorder="1" applyAlignment="1">
      <alignment horizontal="left"/>
    </xf>
    <xf numFmtId="0" fontId="12" fillId="0" borderId="6" xfId="0" applyFont="1" applyBorder="1"/>
    <xf numFmtId="0" fontId="0" fillId="0" borderId="6" xfId="0" applyBorder="1"/>
    <xf numFmtId="0" fontId="0" fillId="5" borderId="0" xfId="5" applyFont="1"/>
    <xf numFmtId="0" fontId="3" fillId="9" borderId="0" xfId="0" applyFont="1" applyFill="1"/>
    <xf numFmtId="0" fontId="0" fillId="6" borderId="0" xfId="6" applyFont="1"/>
    <xf numFmtId="0" fontId="0" fillId="7" borderId="0" xfId="7" applyFont="1"/>
    <xf numFmtId="0" fontId="13" fillId="8" borderId="0" xfId="0" applyFont="1" applyFill="1"/>
    <xf numFmtId="0" fontId="4" fillId="0" borderId="7" xfId="0" applyFont="1" applyBorder="1" applyAlignment="1">
      <alignment horizontal="center"/>
    </xf>
    <xf numFmtId="165" fontId="11" fillId="0" borderId="1" xfId="0" applyNumberFormat="1" applyFont="1" applyBorder="1" applyAlignment="1">
      <alignment horizontal="center"/>
    </xf>
    <xf numFmtId="0" fontId="12" fillId="0" borderId="1" xfId="0" applyFont="1" applyBorder="1"/>
    <xf numFmtId="0" fontId="0" fillId="0" borderId="1" xfId="0" applyBorder="1"/>
    <xf numFmtId="0" fontId="14" fillId="0" borderId="0" xfId="0" applyFont="1" applyAlignment="1">
      <alignment horizontal="left"/>
    </xf>
    <xf numFmtId="0" fontId="4" fillId="0" borderId="0" xfId="0" applyFont="1" applyAlignment="1">
      <alignment horizontal="center"/>
    </xf>
    <xf numFmtId="0" fontId="8" fillId="0" borderId="0" xfId="0" applyFont="1"/>
    <xf numFmtId="0" fontId="7" fillId="0" borderId="0" xfId="0" applyFont="1" applyAlignment="1">
      <alignment horizontal="center"/>
    </xf>
    <xf numFmtId="0" fontId="8" fillId="0" borderId="0" xfId="0" applyFont="1" applyAlignment="1">
      <alignment horizontal="center"/>
    </xf>
    <xf numFmtId="0" fontId="0" fillId="0" borderId="0" xfId="0" applyAlignment="1">
      <alignment horizontal="center"/>
    </xf>
    <xf numFmtId="0" fontId="14" fillId="0" borderId="0" xfId="0" applyFont="1" applyAlignment="1">
      <alignment horizontal="right"/>
    </xf>
    <xf numFmtId="0" fontId="3" fillId="0" borderId="0" xfId="0" applyFont="1" applyAlignment="1">
      <alignment wrapText="1"/>
    </xf>
    <xf numFmtId="0" fontId="0" fillId="0" borderId="0" xfId="0" applyAlignment="1">
      <alignment wrapText="1"/>
    </xf>
    <xf numFmtId="0" fontId="3" fillId="0" borderId="0" xfId="0" applyFont="1"/>
    <xf numFmtId="166" fontId="0" fillId="0" borderId="0" xfId="0" applyNumberFormat="1"/>
    <xf numFmtId="166" fontId="0" fillId="8" borderId="0" xfId="0" applyNumberFormat="1" applyFill="1"/>
    <xf numFmtId="0" fontId="0" fillId="0" borderId="0" xfId="0" applyAlignment="1">
      <alignment horizontal="center" textRotation="90"/>
    </xf>
    <xf numFmtId="167" fontId="0" fillId="8" borderId="0" xfId="0" applyNumberFormat="1" applyFill="1"/>
    <xf numFmtId="167" fontId="0" fillId="0" borderId="0" xfId="0" applyNumberFormat="1"/>
    <xf numFmtId="166" fontId="0" fillId="8" borderId="8" xfId="0" applyNumberFormat="1" applyFill="1" applyBorder="1"/>
    <xf numFmtId="0" fontId="0" fillId="0" borderId="8" xfId="0" applyBorder="1"/>
    <xf numFmtId="167" fontId="0" fillId="8" borderId="8" xfId="0" applyNumberFormat="1" applyFill="1" applyBorder="1"/>
    <xf numFmtId="167" fontId="0" fillId="0" borderId="8" xfId="0" applyNumberFormat="1" applyBorder="1"/>
    <xf numFmtId="166" fontId="0" fillId="8" borderId="1" xfId="0" applyNumberFormat="1" applyFill="1" applyBorder="1"/>
    <xf numFmtId="167" fontId="0" fillId="8" borderId="1" xfId="0" applyNumberFormat="1" applyFill="1" applyBorder="1"/>
    <xf numFmtId="167" fontId="0" fillId="0" borderId="1" xfId="0" applyNumberFormat="1" applyBorder="1"/>
    <xf numFmtId="14" fontId="0" fillId="0" borderId="0" xfId="0" applyNumberFormat="1"/>
    <xf numFmtId="0" fontId="0" fillId="0" borderId="0" xfId="0" applyAlignment="1">
      <alignment horizontal="left"/>
    </xf>
    <xf numFmtId="0" fontId="16" fillId="0" borderId="0" xfId="0" applyFont="1"/>
    <xf numFmtId="0" fontId="0" fillId="0" borderId="0" xfId="0" applyAlignment="1">
      <alignment horizontal="right"/>
    </xf>
    <xf numFmtId="0" fontId="18" fillId="0" borderId="0" xfId="0" applyFont="1"/>
    <xf numFmtId="0" fontId="17" fillId="0" borderId="0" xfId="0" applyFont="1"/>
    <xf numFmtId="0" fontId="19" fillId="0" borderId="11" xfId="0" applyFont="1" applyBorder="1" applyAlignment="1">
      <alignment horizontal="center"/>
    </xf>
    <xf numFmtId="165" fontId="20" fillId="0" borderId="12" xfId="0" applyNumberFormat="1" applyFont="1" applyBorder="1" applyAlignment="1">
      <alignment horizontal="left"/>
    </xf>
    <xf numFmtId="0" fontId="21" fillId="0" borderId="13" xfId="0" applyFont="1" applyBorder="1" applyAlignment="1">
      <alignment horizontal="right"/>
    </xf>
    <xf numFmtId="0" fontId="0" fillId="0" borderId="13" xfId="0" applyBorder="1" applyAlignment="1">
      <alignment vertical="top" wrapText="1"/>
    </xf>
    <xf numFmtId="0" fontId="0" fillId="0" borderId="14" xfId="0" applyBorder="1" applyAlignment="1">
      <alignment vertical="top" wrapText="1"/>
    </xf>
    <xf numFmtId="168" fontId="3" fillId="0" borderId="11" xfId="0" applyNumberFormat="1" applyFont="1" applyBorder="1" applyAlignment="1">
      <alignment horizontal="center"/>
    </xf>
    <xf numFmtId="0" fontId="0" fillId="0" borderId="15" xfId="0" applyBorder="1" applyAlignment="1">
      <alignment horizontal="center"/>
    </xf>
    <xf numFmtId="0" fontId="0" fillId="0" borderId="9" xfId="0" applyBorder="1" applyAlignment="1">
      <alignment horizontal="center"/>
    </xf>
    <xf numFmtId="0" fontId="0" fillId="0" borderId="11" xfId="0" applyBorder="1"/>
    <xf numFmtId="165" fontId="3" fillId="0" borderId="15" xfId="0" applyNumberFormat="1" applyFont="1" applyBorder="1" applyAlignment="1">
      <alignment horizontal="center"/>
    </xf>
    <xf numFmtId="165" fontId="3" fillId="0" borderId="9" xfId="0" applyNumberFormat="1" applyFont="1" applyBorder="1" applyAlignment="1">
      <alignment horizontal="center"/>
    </xf>
    <xf numFmtId="0" fontId="3" fillId="0" borderId="0" xfId="0" applyFont="1" applyAlignment="1">
      <alignment horizontal="left"/>
    </xf>
    <xf numFmtId="0" fontId="3" fillId="0" borderId="0" xfId="0" applyFont="1" applyAlignment="1">
      <alignment horizontal="center"/>
    </xf>
    <xf numFmtId="0" fontId="3" fillId="0" borderId="11" xfId="0" applyFont="1" applyBorder="1"/>
    <xf numFmtId="49" fontId="0" fillId="0" borderId="0" xfId="0" applyNumberFormat="1" applyAlignment="1">
      <alignment horizontal="center" vertical="top" wrapText="1"/>
    </xf>
    <xf numFmtId="169" fontId="0" fillId="0" borderId="0" xfId="0" applyNumberFormat="1" applyAlignment="1">
      <alignment horizontal="center" vertical="top" wrapText="1"/>
    </xf>
    <xf numFmtId="0" fontId="0" fillId="0" borderId="0" xfId="0" applyAlignment="1">
      <alignment vertical="top" wrapText="1"/>
    </xf>
    <xf numFmtId="49" fontId="3" fillId="0" borderId="0" xfId="0" applyNumberFormat="1" applyFont="1" applyAlignment="1">
      <alignment horizontal="center" vertical="top" wrapText="1"/>
    </xf>
    <xf numFmtId="169" fontId="3" fillId="0" borderId="0" xfId="0" applyNumberFormat="1" applyFont="1" applyAlignment="1">
      <alignment horizontal="center" vertical="top" wrapText="1"/>
    </xf>
    <xf numFmtId="0" fontId="3" fillId="0" borderId="0" xfId="0" applyFont="1" applyAlignment="1">
      <alignment vertical="top" wrapText="1"/>
    </xf>
    <xf numFmtId="0" fontId="22" fillId="0" borderId="16" xfId="0" applyFont="1" applyBorder="1" applyAlignment="1">
      <alignment horizontal="center"/>
    </xf>
    <xf numFmtId="0" fontId="22" fillId="0" borderId="10" xfId="0" applyFont="1" applyBorder="1" applyAlignment="1">
      <alignment horizontal="center"/>
    </xf>
    <xf numFmtId="0" fontId="23" fillId="0" borderId="1" xfId="0" applyFont="1" applyBorder="1" applyAlignment="1">
      <alignment horizontal="right" vertical="center"/>
    </xf>
    <xf numFmtId="14" fontId="0" fillId="8" borderId="0" xfId="0" applyNumberFormat="1" applyFill="1"/>
    <xf numFmtId="0" fontId="24" fillId="0" borderId="0" xfId="0" applyFont="1"/>
    <xf numFmtId="0" fontId="23" fillId="0" borderId="1" xfId="0" applyFont="1" applyBorder="1" applyAlignment="1">
      <alignment horizontal="center" vertical="center"/>
    </xf>
    <xf numFmtId="0" fontId="0" fillId="0" borderId="0" xfId="0" applyAlignment="1">
      <alignment textRotation="90"/>
    </xf>
    <xf numFmtId="0" fontId="28" fillId="0" borderId="0" xfId="14" applyFont="1" applyAlignment="1">
      <alignment wrapText="1"/>
    </xf>
    <xf numFmtId="0" fontId="28" fillId="0" borderId="0" xfId="14" applyFont="1"/>
    <xf numFmtId="0" fontId="0" fillId="24" borderId="0" xfId="0" applyFill="1" applyAlignment="1">
      <alignment horizontal="center"/>
    </xf>
    <xf numFmtId="0" fontId="0" fillId="25" borderId="0" xfId="0" applyFill="1" applyAlignment="1">
      <alignment horizontal="right"/>
    </xf>
    <xf numFmtId="0" fontId="0" fillId="25" borderId="0" xfId="0" applyFill="1" applyAlignment="1">
      <alignment horizontal="left"/>
    </xf>
    <xf numFmtId="166" fontId="0" fillId="25" borderId="0" xfId="0" applyNumberFormat="1" applyFill="1" applyAlignment="1">
      <alignment horizontal="right"/>
    </xf>
    <xf numFmtId="166" fontId="3" fillId="25" borderId="0" xfId="0" applyNumberFormat="1" applyFont="1" applyFill="1" applyAlignment="1">
      <alignment wrapText="1"/>
    </xf>
    <xf numFmtId="0" fontId="3" fillId="25" borderId="0" xfId="0" applyFont="1" applyFill="1" applyAlignment="1">
      <alignment wrapText="1"/>
    </xf>
    <xf numFmtId="0" fontId="3" fillId="25" borderId="0" xfId="0" applyFont="1" applyFill="1"/>
    <xf numFmtId="166" fontId="3" fillId="25" borderId="0" xfId="0" applyNumberFormat="1" applyFont="1" applyFill="1"/>
    <xf numFmtId="170" fontId="0" fillId="0" borderId="0" xfId="0" applyNumberFormat="1" applyAlignment="1">
      <alignment horizontal="center"/>
    </xf>
    <xf numFmtId="0" fontId="29" fillId="0" borderId="0" xfId="0" applyFont="1"/>
    <xf numFmtId="0" fontId="3" fillId="0" borderId="17" xfId="0" applyFont="1" applyBorder="1"/>
    <xf numFmtId="0" fontId="3" fillId="0" borderId="18" xfId="0" applyFont="1" applyBorder="1"/>
    <xf numFmtId="14" fontId="0" fillId="0" borderId="19" xfId="0" applyNumberFormat="1" applyBorder="1"/>
    <xf numFmtId="0" fontId="0" fillId="0" borderId="20" xfId="0" applyBorder="1"/>
    <xf numFmtId="14" fontId="0" fillId="0" borderId="21" xfId="0" applyNumberFormat="1" applyBorder="1"/>
    <xf numFmtId="0" fontId="0" fillId="0" borderId="22" xfId="0" applyBorder="1"/>
    <xf numFmtId="14" fontId="0" fillId="0" borderId="23" xfId="0" applyNumberFormat="1" applyBorder="1"/>
    <xf numFmtId="0" fontId="0" fillId="0" borderId="24" xfId="0" applyBorder="1"/>
    <xf numFmtId="14" fontId="0" fillId="0" borderId="25" xfId="0" applyNumberFormat="1" applyBorder="1"/>
    <xf numFmtId="0" fontId="0" fillId="0" borderId="26" xfId="0" applyBorder="1"/>
    <xf numFmtId="0" fontId="31" fillId="8" borderId="0" xfId="14" applyFont="1" applyFill="1" applyAlignment="1">
      <alignment horizontal="left"/>
    </xf>
    <xf numFmtId="171" fontId="32" fillId="0" borderId="28" xfId="0" applyNumberFormat="1" applyFont="1" applyBorder="1"/>
    <xf numFmtId="171" fontId="32" fillId="0" borderId="29" xfId="0" applyNumberFormat="1" applyFont="1" applyBorder="1"/>
    <xf numFmtId="171" fontId="32" fillId="0" borderId="0" xfId="0" applyNumberFormat="1" applyFont="1"/>
    <xf numFmtId="171" fontId="32" fillId="0" borderId="28" xfId="42" applyNumberFormat="1" applyFont="1" applyBorder="1"/>
    <xf numFmtId="171" fontId="32" fillId="0" borderId="29" xfId="42" applyNumberFormat="1" applyFont="1" applyBorder="1"/>
    <xf numFmtId="171" fontId="32" fillId="0" borderId="0" xfId="42" applyNumberFormat="1" applyFont="1"/>
    <xf numFmtId="172" fontId="0" fillId="0" borderId="28" xfId="0" applyNumberFormat="1" applyBorder="1"/>
    <xf numFmtId="172" fontId="0" fillId="0" borderId="29" xfId="0" applyNumberFormat="1" applyBorder="1"/>
    <xf numFmtId="172" fontId="0" fillId="0" borderId="0" xfId="0" applyNumberFormat="1"/>
    <xf numFmtId="171" fontId="32" fillId="0" borderId="28" xfId="42" applyNumberFormat="1" applyFont="1" applyBorder="1" applyAlignment="1"/>
    <xf numFmtId="171" fontId="32" fillId="0" borderId="29" xfId="42" applyNumberFormat="1" applyFont="1" applyBorder="1" applyAlignment="1"/>
    <xf numFmtId="171" fontId="32" fillId="0" borderId="0" xfId="42" applyNumberFormat="1" applyFont="1" applyAlignment="1"/>
    <xf numFmtId="171" fontId="32" fillId="0" borderId="28" xfId="42" applyNumberFormat="1" applyFont="1" applyBorder="1" applyAlignment="1"/>
    <xf numFmtId="171" fontId="32" fillId="0" borderId="29" xfId="42" applyNumberFormat="1" applyFont="1" applyBorder="1" applyAlignment="1"/>
    <xf numFmtId="171" fontId="32" fillId="0" borderId="0" xfId="42" applyNumberFormat="1" applyFont="1" applyAlignment="1"/>
    <xf numFmtId="171" fontId="32" fillId="0" borderId="28" xfId="42" applyNumberFormat="1" applyFont="1" applyBorder="1" applyAlignment="1"/>
    <xf numFmtId="171" fontId="32" fillId="0" borderId="29" xfId="42" applyNumberFormat="1" applyFont="1" applyBorder="1" applyAlignment="1"/>
    <xf numFmtId="171" fontId="32" fillId="0" borderId="0" xfId="42" applyNumberFormat="1" applyFont="1" applyAlignment="1"/>
    <xf numFmtId="171" fontId="60" fillId="0" borderId="30" xfId="60" applyNumberFormat="1" applyFont="1" applyBorder="1" applyAlignment="1"/>
    <xf numFmtId="171" fontId="60" fillId="0" borderId="31" xfId="60" applyNumberFormat="1" applyFont="1" applyBorder="1" applyAlignment="1"/>
    <xf numFmtId="171" fontId="60" fillId="0" borderId="0" xfId="60" applyNumberFormat="1" applyFont="1" applyAlignment="1"/>
    <xf numFmtId="171" fontId="60" fillId="0" borderId="30" xfId="60" applyNumberFormat="1" applyFont="1" applyBorder="1" applyAlignment="1"/>
    <xf numFmtId="171" fontId="60" fillId="0" borderId="31" xfId="60" applyNumberFormat="1" applyFont="1" applyBorder="1" applyAlignment="1"/>
    <xf numFmtId="171" fontId="60" fillId="0" borderId="0" xfId="60" applyNumberFormat="1" applyFont="1" applyAlignment="1"/>
    <xf numFmtId="164" fontId="17" fillId="0" borderId="0" xfId="0" applyNumberFormat="1" applyFont="1" applyAlignment="1">
      <alignment horizontal="left"/>
    </xf>
  </cellXfs>
  <cellStyles count="61">
    <cellStyle name="Accent" xfId="26" xr:uid="{9227AFB7-B57D-4FBE-991B-60EC5C3DE935}"/>
    <cellStyle name="Accent 1" xfId="27" xr:uid="{F3863EB2-D5B0-4B8D-A3A8-9E112473EB62}"/>
    <cellStyle name="Accent 1 2" xfId="45" xr:uid="{C0403EB5-31F4-43EC-AE17-DB3456CF2848}"/>
    <cellStyle name="Accent 2" xfId="28" xr:uid="{EAA7233B-E0D9-4DCA-88B3-694E5C555D93}"/>
    <cellStyle name="Accent 2 2" xfId="46" xr:uid="{7C7BE7AA-CE34-4ACA-A4B5-41D798C3DAC3}"/>
    <cellStyle name="Accent 3" xfId="29" xr:uid="{08B0E3A4-E859-47C8-ADA2-074DBCD7F182}"/>
    <cellStyle name="Accent 3 2" xfId="47" xr:uid="{109BE819-71B0-4AC6-BC93-DE984FF6E25A}"/>
    <cellStyle name="Accent 4" xfId="44" xr:uid="{96CD8A12-E063-443C-86B2-E16366B2B354}"/>
    <cellStyle name="aujourdhui" xfId="1" xr:uid="{00000000-0005-0000-0000-000000000000}"/>
    <cellStyle name="Bad" xfId="30" xr:uid="{B5116456-0861-4688-985D-D193E401FEBD}"/>
    <cellStyle name="Bad 2" xfId="48" xr:uid="{5B9BBBFC-80E3-496F-8A21-EE5CC6CCCE1E}"/>
    <cellStyle name="coloré1" xfId="2" xr:uid="{00000000-0005-0000-0000-000001000000}"/>
    <cellStyle name="coloré1 2" xfId="8" xr:uid="{00000000-0005-0000-0000-000002000000}"/>
    <cellStyle name="coloré1 3" xfId="15" xr:uid="{00000000-0005-0000-0000-000003000000}"/>
    <cellStyle name="coloré2" xfId="3" xr:uid="{00000000-0005-0000-0000-000004000000}"/>
    <cellStyle name="coloré2 2" xfId="16" xr:uid="{00000000-0005-0000-0000-000005000000}"/>
    <cellStyle name="Error" xfId="31" xr:uid="{12B53350-E843-4663-B094-25DC29177DDE}"/>
    <cellStyle name="Error 2" xfId="49" xr:uid="{7BAA6546-86C9-4670-839E-9A87969E64AB}"/>
    <cellStyle name="événement1" xfId="10" xr:uid="{00000000-0005-0000-0000-000006000000}"/>
    <cellStyle name="événement2" xfId="11" xr:uid="{00000000-0005-0000-0000-000007000000}"/>
    <cellStyle name="événement2 2" xfId="20" xr:uid="{00000000-0005-0000-0000-000008000000}"/>
    <cellStyle name="événement3" xfId="12" xr:uid="{00000000-0005-0000-0000-000009000000}"/>
    <cellStyle name="événement4" xfId="21" xr:uid="{00000000-0005-0000-0000-00000A000000}"/>
    <cellStyle name="événement5" xfId="22" xr:uid="{00000000-0005-0000-0000-00000B000000}"/>
    <cellStyle name="Férié petit calendrier" xfId="4" xr:uid="{00000000-0005-0000-0000-00000C000000}"/>
    <cellStyle name="Footnote" xfId="32" xr:uid="{36488BBF-43C9-44B9-93C9-4EF2CE78383B}"/>
    <cellStyle name="Footnote 2" xfId="50" xr:uid="{CA64ACA4-9FF9-40BB-B4EA-2DF8AA0BB893}"/>
    <cellStyle name="Good" xfId="33" xr:uid="{F7784C6C-DE2C-4801-AD37-5D903C3216BD}"/>
    <cellStyle name="Good 2" xfId="51" xr:uid="{02139DF3-FCE5-4E17-AFA2-00CAD382865F}"/>
    <cellStyle name="Heading" xfId="34" xr:uid="{B949999F-5BDF-4C71-85C9-CC3B48347A48}"/>
    <cellStyle name="Heading 1" xfId="35" xr:uid="{E7D5FBFC-3B43-4E1B-8B98-92EBEDB7E6E8}"/>
    <cellStyle name="Heading 1 2" xfId="53" xr:uid="{974FF3A7-5003-4B3F-B13C-9FDAD21E4744}"/>
    <cellStyle name="Heading 2" xfId="36" xr:uid="{91DBC3ED-1828-4209-831F-E1FD002000A0}"/>
    <cellStyle name="Heading 2 2" xfId="54" xr:uid="{237BD593-AD6E-4BA8-8EB5-65FE3552F685}"/>
    <cellStyle name="Heading 3" xfId="52" xr:uid="{58D3B5F6-F72A-4AE7-B9AB-29CF249556FE}"/>
    <cellStyle name="Hyperlink" xfId="37" xr:uid="{363F142C-37E3-4002-88FE-7C035F2BE6BA}"/>
    <cellStyle name="Hyperlink 2" xfId="55" xr:uid="{68B623E5-BD0E-4065-B622-E5C4EC789E71}"/>
    <cellStyle name="Lien hypertexte" xfId="14" builtinId="8"/>
    <cellStyle name="Neutral" xfId="38" xr:uid="{B8BEEBCC-6776-4BFB-BBE5-FA323DF23ABC}"/>
    <cellStyle name="Neutral 2" xfId="56" xr:uid="{96EE4BE1-BB56-420F-935A-9D413724307E}"/>
    <cellStyle name="Normal" xfId="0" builtinId="0"/>
    <cellStyle name="Normal 2" xfId="23" xr:uid="{00000000-0005-0000-0000-00000F000000}"/>
    <cellStyle name="Normal 3" xfId="24" xr:uid="{E8DADC43-C717-4682-8F0A-92D96C41DDB3}"/>
    <cellStyle name="Normal 4" xfId="42" xr:uid="{82A086CF-C361-40E7-9764-8054312233E0}"/>
    <cellStyle name="Normal 5" xfId="60" xr:uid="{0F4CB0FC-8D4F-4B55-81DF-68EAB4657BFF}"/>
    <cellStyle name="Note 2" xfId="25" xr:uid="{EC424B87-D283-409A-AC22-62494C1F9CE7}"/>
    <cellStyle name="Note 3" xfId="43" xr:uid="{B932770A-CA66-4B16-8495-7928C6EF5259}"/>
    <cellStyle name="Status" xfId="39" xr:uid="{57C3444E-A1A1-4502-B691-EC18F1A35E2F}"/>
    <cellStyle name="Status 2" xfId="57" xr:uid="{871431F0-1D37-448D-BB0E-6B1B5312059A}"/>
    <cellStyle name="Text" xfId="40" xr:uid="{FF9DFCD7-F2C2-42EC-8B8E-5689B17E55E7}"/>
    <cellStyle name="Text 2" xfId="58" xr:uid="{54DFD968-1F26-401B-9634-4ABEF65BCB9C}"/>
    <cellStyle name="vacances_planning" xfId="13" xr:uid="{00000000-0005-0000-0000-000010000000}"/>
    <cellStyle name="vacances1" xfId="5" xr:uid="{00000000-0005-0000-0000-000011000000}"/>
    <cellStyle name="vacances1 2" xfId="17" xr:uid="{00000000-0005-0000-0000-000012000000}"/>
    <cellStyle name="vacances2" xfId="6" xr:uid="{00000000-0005-0000-0000-000013000000}"/>
    <cellStyle name="vacances2 2" xfId="9" xr:uid="{00000000-0005-0000-0000-000014000000}"/>
    <cellStyle name="vacances2 3" xfId="18" xr:uid="{00000000-0005-0000-0000-000015000000}"/>
    <cellStyle name="vacances3" xfId="7" xr:uid="{00000000-0005-0000-0000-000016000000}"/>
    <cellStyle name="vacances3 2" xfId="19" xr:uid="{00000000-0005-0000-0000-000017000000}"/>
    <cellStyle name="Warning" xfId="41" xr:uid="{5510DBDD-6FD0-4463-ADD8-B71C705EE3C0}"/>
    <cellStyle name="Warning 2" xfId="59" xr:uid="{53C274FA-2E2B-4A8D-A179-55293FAB26BD}"/>
  </cellStyles>
  <dxfs count="35">
    <dxf>
      <fill>
        <patternFill patternType="solid">
          <fgColor indexed="27"/>
          <bgColor indexed="42"/>
        </patternFill>
      </fill>
    </dxf>
    <dxf>
      <fill>
        <patternFill>
          <bgColor rgb="FF92E285"/>
        </patternFill>
      </fill>
    </dxf>
    <dxf>
      <fill>
        <patternFill>
          <bgColor theme="8" tint="0.39994506668294322"/>
        </patternFill>
      </fill>
    </dxf>
    <dxf>
      <fill>
        <patternFill patternType="solid">
          <fgColor indexed="27"/>
          <bgColor indexed="42"/>
        </patternFill>
      </fill>
    </dxf>
    <dxf>
      <fill>
        <patternFill>
          <bgColor rgb="FF92E285"/>
        </patternFill>
      </fill>
    </dxf>
    <dxf>
      <fill>
        <patternFill>
          <bgColor theme="8" tint="0.39994506668294322"/>
        </patternFill>
      </fill>
    </dxf>
    <dxf>
      <fill>
        <patternFill patternType="solid">
          <fgColor indexed="29"/>
          <bgColor indexed="53"/>
        </patternFill>
      </fill>
    </dxf>
    <dxf>
      <fill>
        <patternFill patternType="solid">
          <fgColor indexed="57"/>
          <bgColor indexed="49"/>
        </patternFill>
      </fill>
    </dxf>
    <dxf>
      <fill>
        <patternFill patternType="solid">
          <fgColor indexed="27"/>
          <bgColor indexed="42"/>
        </patternFill>
      </fill>
    </dxf>
    <dxf>
      <fill>
        <patternFill patternType="solid">
          <fgColor indexed="54"/>
          <bgColor indexed="25"/>
        </patternFill>
      </fill>
    </dxf>
    <dxf>
      <fill>
        <patternFill patternType="solid">
          <fgColor indexed="27"/>
          <bgColor indexed="42"/>
        </patternFill>
      </fill>
    </dxf>
    <dxf>
      <fill>
        <patternFill patternType="solid">
          <fgColor indexed="42"/>
          <bgColor indexed="44"/>
        </patternFill>
      </fill>
    </dxf>
    <dxf>
      <fill>
        <patternFill patternType="solid">
          <fgColor indexed="27"/>
          <bgColor indexed="42"/>
        </patternFill>
      </fill>
    </dxf>
    <dxf>
      <fill>
        <patternFill patternType="solid">
          <fgColor indexed="27"/>
          <bgColor indexed="42"/>
        </patternFill>
      </fill>
    </dxf>
    <dxf>
      <fill>
        <patternFill patternType="solid">
          <fgColor indexed="27"/>
          <bgColor indexed="42"/>
        </patternFill>
      </fill>
    </dxf>
    <dxf>
      <fill>
        <patternFill>
          <bgColor rgb="FFCCF4C6"/>
        </patternFill>
      </fill>
    </dxf>
    <dxf>
      <fill>
        <patternFill patternType="solid">
          <fgColor indexed="27"/>
          <bgColor indexed="42"/>
        </patternFill>
      </fill>
    </dxf>
    <dxf>
      <fill>
        <patternFill patternType="solid">
          <fgColor indexed="27"/>
          <bgColor indexed="42"/>
        </patternFill>
      </fill>
    </dxf>
    <dxf>
      <fill>
        <patternFill patternType="solid">
          <fgColor indexed="27"/>
          <bgColor indexed="42"/>
        </patternFill>
      </fill>
    </dxf>
    <dxf>
      <fill>
        <patternFill patternType="solid">
          <fgColor indexed="27"/>
          <bgColor indexed="42"/>
        </patternFill>
      </fill>
    </dxf>
    <dxf>
      <fill>
        <patternFill patternType="solid">
          <fgColor indexed="29"/>
          <bgColor indexed="53"/>
        </patternFill>
      </fill>
    </dxf>
    <dxf>
      <fill>
        <patternFill patternType="solid">
          <fgColor indexed="27"/>
          <bgColor indexed="42"/>
        </patternFill>
      </fill>
    </dxf>
    <dxf>
      <fill>
        <patternFill patternType="solid">
          <fgColor indexed="57"/>
          <bgColor indexed="49"/>
        </patternFill>
      </fill>
    </dxf>
    <dxf>
      <fill>
        <patternFill patternType="solid">
          <fgColor indexed="27"/>
          <bgColor indexed="42"/>
        </patternFill>
      </fill>
    </dxf>
    <dxf>
      <fill>
        <patternFill patternType="solid">
          <fgColor indexed="54"/>
          <bgColor indexed="25"/>
        </patternFill>
      </fill>
    </dxf>
    <dxf>
      <fill>
        <patternFill>
          <bgColor rgb="FFFF6633"/>
        </patternFill>
      </fill>
    </dxf>
    <dxf>
      <fill>
        <patternFill>
          <bgColor rgb="FF47B8B8"/>
        </patternFill>
      </fill>
    </dxf>
    <dxf>
      <fill>
        <patternFill>
          <bgColor rgb="FF6B4794"/>
        </patternFill>
      </fill>
    </dxf>
    <dxf>
      <fill>
        <patternFill>
          <bgColor rgb="FFFF6633"/>
        </patternFill>
      </fill>
    </dxf>
    <dxf>
      <fill>
        <patternFill>
          <bgColor rgb="FF47B8B8"/>
        </patternFill>
      </fill>
    </dxf>
    <dxf>
      <fill>
        <patternFill>
          <bgColor rgb="FF6B4794"/>
        </patternFill>
      </fill>
    </dxf>
    <dxf>
      <fill>
        <patternFill patternType="solid">
          <fgColor indexed="27"/>
          <bgColor indexed="42"/>
        </patternFill>
      </fill>
    </dxf>
    <dxf>
      <fill>
        <patternFill patternType="solid">
          <fgColor indexed="42"/>
          <bgColor indexed="44"/>
        </patternFill>
      </fill>
    </dxf>
    <dxf>
      <fill>
        <patternFill patternType="solid">
          <fgColor indexed="27"/>
          <bgColor indexed="42"/>
        </patternFill>
      </fill>
    </dxf>
    <dxf>
      <fill>
        <patternFill patternType="solid">
          <fgColor indexed="42"/>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18A303"/>
      <rgbColor rgb="00000080"/>
      <rgbColor rgb="00808000"/>
      <rgbColor rgb="00800080"/>
      <rgbColor rgb="00008080"/>
      <rgbColor rgb="00CCCCCC"/>
      <rgbColor rgb="00808080"/>
      <rgbColor rgb="009999CC"/>
      <rgbColor rgb="006B4794"/>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4C6"/>
      <rgbColor rgb="00FFFF99"/>
      <rgbColor rgb="0092E285"/>
      <rgbColor rgb="00FF99CC"/>
      <rgbColor rgb="00CC99FF"/>
      <rgbColor rgb="00FFCC99"/>
      <rgbColor rgb="003366FF"/>
      <rgbColor rgb="0047B8B8"/>
      <rgbColor rgb="0099CC00"/>
      <rgbColor rgb="00FFCC00"/>
      <rgbColor rgb="00FF9900"/>
      <rgbColor rgb="00FF6633"/>
      <rgbColor rgb="00666699"/>
      <rgbColor rgb="00999999"/>
      <rgbColor rgb="00003366"/>
      <rgbColor rgb="0043C330"/>
      <rgbColor rgb="00003300"/>
      <rgbColor rgb="00333300"/>
      <rgbColor rgb="00993300"/>
      <rgbColor rgb="00993366"/>
      <rgbColor rgb="00333399"/>
      <rgbColor rgb="00333333"/>
    </indexedColors>
    <mruColors>
      <color rgb="FFCCF4C6"/>
      <color rgb="FF92E285"/>
      <color rgb="FF6B4794"/>
      <color rgb="FFFF6633"/>
      <color rgb="FF47B8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19050</xdr:colOff>
      <xdr:row>1</xdr:row>
      <xdr:rowOff>0</xdr:rowOff>
    </xdr:from>
    <xdr:to>
      <xdr:col>10</xdr:col>
      <xdr:colOff>0</xdr:colOff>
      <xdr:row>1</xdr:row>
      <xdr:rowOff>276225</xdr:rowOff>
    </xdr:to>
    <xdr:pic>
      <xdr:nvPicPr>
        <xdr:cNvPr id="1033" name="Images 1">
          <a:extLst>
            <a:ext uri="{FF2B5EF4-FFF2-40B4-BE49-F238E27FC236}">
              <a16:creationId xmlns:a16="http://schemas.microsoft.com/office/drawing/2014/main" id="{00000000-0008-0000-0000-000009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200025"/>
          <a:ext cx="1343025" cy="2762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thomas-rk.github.io/calendrie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http://trk.free.fr/calendrier/faq.html" TargetMode="External"/><Relationship Id="rId2" Type="http://schemas.openxmlformats.org/officeDocument/2006/relationships/hyperlink" Target="http://trk.free.fr/calendrier" TargetMode="External"/><Relationship Id="rId1" Type="http://schemas.openxmlformats.org/officeDocument/2006/relationships/hyperlink" Target="mailto:contact.calendrier@rohmer.fr"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openoffice.org/licenses/PDL.html"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BD299"/>
  <sheetViews>
    <sheetView tabSelected="1" zoomScale="85" workbookViewId="0">
      <selection activeCell="J1" sqref="J1"/>
    </sheetView>
  </sheetViews>
  <sheetFormatPr baseColWidth="10" defaultColWidth="11.5703125" defaultRowHeight="8.4499999999999993" customHeight="1" x14ac:dyDescent="0.2"/>
  <cols>
    <col min="1" max="1" width="5.5703125" style="1" customWidth="1"/>
    <col min="2" max="2" width="10.7109375" style="1" customWidth="1"/>
    <col min="3" max="3" width="5.5703125" style="1" customWidth="1"/>
    <col min="4" max="4" width="2.42578125" style="1" customWidth="1"/>
    <col min="5" max="5" width="3.42578125" style="1" customWidth="1"/>
    <col min="6" max="9" width="0.7109375" style="1" customWidth="1"/>
    <col min="10" max="10" width="11.7109375" style="1" customWidth="1"/>
    <col min="11" max="11" width="3.140625" style="2" customWidth="1"/>
    <col min="12" max="12" width="2.42578125" style="1" customWidth="1"/>
    <col min="13" max="13" width="3.42578125" style="1" customWidth="1"/>
    <col min="14" max="17" width="0.7109375" style="1" customWidth="1"/>
    <col min="18" max="18" width="11.7109375" style="1" customWidth="1"/>
    <col min="19" max="19" width="3.140625" style="2" customWidth="1"/>
    <col min="20" max="20" width="2.42578125" style="1" customWidth="1"/>
    <col min="21" max="21" width="3.42578125" style="1" customWidth="1"/>
    <col min="22" max="25" width="0.7109375" style="1" customWidth="1"/>
    <col min="26" max="26" width="11.7109375" style="1" customWidth="1"/>
    <col min="27" max="27" width="3.140625" style="2" customWidth="1"/>
    <col min="28" max="28" width="2.42578125" style="1" customWidth="1"/>
    <col min="29" max="29" width="3.42578125" style="1" customWidth="1"/>
    <col min="30" max="33" width="0.7109375" style="1" customWidth="1"/>
    <col min="34" max="34" width="11.7109375" style="1" customWidth="1"/>
    <col min="35" max="35" width="3.140625" style="2" customWidth="1"/>
    <col min="36" max="36" width="2.42578125" style="1" customWidth="1"/>
    <col min="37" max="37" width="3.42578125" style="1" customWidth="1"/>
    <col min="38" max="41" width="0.7109375" style="1" customWidth="1"/>
    <col min="42" max="42" width="11.7109375" style="1" customWidth="1"/>
    <col min="43" max="43" width="3.140625" style="2" customWidth="1"/>
    <col min="44" max="44" width="2.42578125" style="1" customWidth="1"/>
    <col min="45" max="45" width="3.42578125" style="1" customWidth="1"/>
    <col min="46" max="49" width="0.7109375" style="1" customWidth="1"/>
    <col min="50" max="50" width="11.7109375" style="1" customWidth="1"/>
    <col min="51" max="51" width="3.140625" style="2" customWidth="1"/>
    <col min="52" max="52" width="2.85546875" style="1" customWidth="1"/>
    <col min="53" max="53" width="4.28515625" style="1" customWidth="1"/>
    <col min="54" max="16384" width="11.5703125" style="1"/>
  </cols>
  <sheetData>
    <row r="1" spans="1:51" ht="15.75" x14ac:dyDescent="0.25">
      <c r="A1" s="1" t="s">
        <v>286</v>
      </c>
      <c r="C1" s="3">
        <v>1</v>
      </c>
      <c r="D1" s="4"/>
      <c r="E1" s="5"/>
      <c r="F1" s="4"/>
      <c r="G1" s="4"/>
      <c r="H1" s="6"/>
      <c r="I1" s="4"/>
      <c r="J1" s="7">
        <v>2026</v>
      </c>
      <c r="K1" s="4" t="s">
        <v>0</v>
      </c>
      <c r="L1" s="8"/>
      <c r="Q1" s="9"/>
      <c r="R1" s="10"/>
      <c r="T1" s="11"/>
      <c r="U1" s="12"/>
      <c r="V1" s="12"/>
      <c r="W1" s="12"/>
      <c r="X1" s="12"/>
      <c r="Y1" s="5"/>
      <c r="Z1" s="5"/>
      <c r="AA1" s="4"/>
      <c r="AB1" s="11"/>
      <c r="AC1" s="5"/>
      <c r="AD1" s="5"/>
      <c r="AE1" s="5"/>
      <c r="AF1" s="5"/>
      <c r="AG1" s="13" t="s">
        <v>1</v>
      </c>
      <c r="AH1" s="14" t="s">
        <v>2</v>
      </c>
      <c r="AI1" s="4"/>
      <c r="AJ1" s="5"/>
      <c r="AK1" s="5"/>
      <c r="AL1" s="5"/>
      <c r="AM1" s="5"/>
      <c r="AN1" s="5"/>
      <c r="AO1" s="15"/>
      <c r="AP1" s="116" t="s">
        <v>285</v>
      </c>
      <c r="AW1" s="13"/>
      <c r="AX1" s="12"/>
      <c r="AY1" s="13"/>
    </row>
    <row r="2" spans="1:51" ht="26.45" customHeight="1" x14ac:dyDescent="0.2">
      <c r="D2" s="16"/>
      <c r="E2" s="17"/>
      <c r="F2" s="17"/>
      <c r="G2" s="17"/>
      <c r="H2" s="17"/>
      <c r="I2" s="18"/>
      <c r="J2" s="19"/>
      <c r="K2" s="17"/>
      <c r="L2" s="16"/>
      <c r="M2" s="18"/>
      <c r="N2" s="18"/>
      <c r="O2" s="18"/>
      <c r="P2" s="18"/>
      <c r="Q2" s="18"/>
      <c r="R2" s="18"/>
      <c r="S2" s="16"/>
      <c r="T2" s="17"/>
      <c r="U2" s="16"/>
      <c r="V2" s="16"/>
      <c r="W2" s="16"/>
      <c r="X2" s="16"/>
      <c r="Y2" s="16"/>
      <c r="Z2" s="89"/>
      <c r="AA2" s="89"/>
      <c r="AB2" s="92" t="str">
        <f>IF(OR(AH1="France",AH1="aucun"),"",AH1)</f>
        <v/>
      </c>
      <c r="AC2" s="89"/>
      <c r="AD2" s="16"/>
      <c r="AE2" s="16"/>
      <c r="AF2" s="16"/>
      <c r="AG2" s="16"/>
      <c r="AH2" s="18"/>
      <c r="AI2" s="17"/>
      <c r="AJ2" s="16"/>
      <c r="AK2" s="16"/>
      <c r="AL2" s="16"/>
      <c r="AM2" s="16"/>
      <c r="AN2" s="16"/>
      <c r="AO2" s="18"/>
      <c r="AP2" s="16"/>
      <c r="AQ2" s="16"/>
      <c r="AR2" s="18"/>
      <c r="AS2" s="18"/>
      <c r="AT2" s="18"/>
      <c r="AU2" s="18"/>
      <c r="AV2" s="18"/>
      <c r="AW2" s="18"/>
      <c r="AX2" s="19"/>
      <c r="AY2" s="89" t="str">
        <f>CONCATENATE(TEXT($J$1,"#"), IF($C$1=1,"",CONCATENATE(" / ",TEXT($J$1+1,"#")))," ")</f>
        <v xml:space="preserve">2026 </v>
      </c>
    </row>
    <row r="3" spans="1:51" ht="17.649999999999999" customHeight="1" x14ac:dyDescent="0.25">
      <c r="A3" s="20" t="s">
        <v>3</v>
      </c>
      <c r="D3" s="21"/>
      <c r="E3" s="22"/>
      <c r="F3" s="22"/>
      <c r="G3" s="22"/>
      <c r="H3" s="22"/>
      <c r="I3" s="22"/>
      <c r="J3" s="23" t="str">
        <f>CONCATENATE(UPPER(TEXT(E4,"MMMM")),"        ")</f>
        <v xml:space="preserve">JANVIER        </v>
      </c>
      <c r="K3" s="24"/>
      <c r="L3" s="21"/>
      <c r="M3" s="22"/>
      <c r="N3" s="22"/>
      <c r="O3" s="22"/>
      <c r="P3" s="22"/>
      <c r="Q3" s="22"/>
      <c r="R3" s="23" t="str">
        <f>CONCATENATE(UPPER(TEXT(M4,"MMMM")),"        ")</f>
        <v xml:space="preserve">FÉVRIER        </v>
      </c>
      <c r="S3" s="24"/>
      <c r="T3" s="21"/>
      <c r="U3" s="22"/>
      <c r="V3" s="22"/>
      <c r="W3" s="22"/>
      <c r="X3" s="22"/>
      <c r="Y3" s="22"/>
      <c r="Z3" s="23" t="str">
        <f>CONCATENATE(UPPER(TEXT(U4,"MMMM")),"        ")</f>
        <v xml:space="preserve">MARS        </v>
      </c>
      <c r="AA3" s="24"/>
      <c r="AB3" s="21"/>
      <c r="AC3" s="22"/>
      <c r="AD3" s="22"/>
      <c r="AE3" s="22"/>
      <c r="AF3" s="22"/>
      <c r="AG3" s="22"/>
      <c r="AH3" s="23" t="str">
        <f>CONCATENATE(UPPER(TEXT(AC4,"MMMM")),"        ")</f>
        <v xml:space="preserve">AVRIL        </v>
      </c>
      <c r="AI3" s="24"/>
      <c r="AJ3" s="21"/>
      <c r="AK3" s="22"/>
      <c r="AL3" s="22"/>
      <c r="AM3" s="22"/>
      <c r="AN3" s="22"/>
      <c r="AO3" s="22"/>
      <c r="AP3" s="23" t="str">
        <f>CONCATENATE(UPPER(TEXT(AK4,"MMMM")),"        ")</f>
        <v xml:space="preserve">MAI        </v>
      </c>
      <c r="AQ3" s="24"/>
      <c r="AR3" s="21"/>
      <c r="AS3" s="22"/>
      <c r="AT3" s="22"/>
      <c r="AU3" s="22"/>
      <c r="AV3" s="22"/>
      <c r="AW3" s="22"/>
      <c r="AX3" s="23" t="str">
        <f>CONCATENATE(UPPER(TEXT(AS4,"MMMM")),"        ")</f>
        <v xml:space="preserve">JUIN        </v>
      </c>
      <c r="AY3" s="24"/>
    </row>
    <row r="4" spans="1:51" ht="15" customHeight="1" x14ac:dyDescent="0.25">
      <c r="A4" s="20" t="s">
        <v>4</v>
      </c>
      <c r="D4" s="25" t="str">
        <f>IF(E4="","",UPPER(LEFT(TEXT(E4,"jjjj"),1)))</f>
        <v>J</v>
      </c>
      <c r="E4" s="26">
        <f>DATE($J$1,$C$1,1)</f>
        <v>46023</v>
      </c>
      <c r="F4" s="27" t="str">
        <f>IF(MOD(MATCH(E4,Vacances!$A$3:$A$202,1),2)=1," ","")</f>
        <v xml:space="preserve"> </v>
      </c>
      <c r="G4" s="27" t="str">
        <f>IF(MOD(MATCH(E4,Vacances!$B$3:$B$202,1),2)=1," ","")</f>
        <v xml:space="preserve"> </v>
      </c>
      <c r="H4" s="27" t="str">
        <f>IF(MOD(MATCH(E4,Vacances!$C$3:$C$202,1),2)=1," ","")</f>
        <v xml:space="preserve"> </v>
      </c>
      <c r="I4" s="28" t="str">
        <f t="array" ref="I4:I34">IF(E4:E34="","",CONCATENATE(IFERROR(VLOOKUP(E4:E34,evt!$A:$C,3,0),"")," ",IFERROR(VLOOKUP(E4:E34,'Jours fériés'!$A:$B,2,0),"")))</f>
        <v xml:space="preserve"> Jour de l'an</v>
      </c>
      <c r="J4" s="29"/>
      <c r="K4" s="87">
        <f>IF(E4="","",IF(ISERROR(MATCH(E4,Lune!$A$1:$A$1000,0)),IF(WEEKDAY(E4)=5,INT((E4-DATE(YEAR(E4),1,1))/7+1),IF(AND(WEEKDAY(E4)=4,NOT( ISERROR(MATCH(E4+1,Lune!$A$1:$A$1000,0)))),INT((E4+1-DATE(YEAR(E4+1),1,1))/7+1),"")),INDEX(Lune!$B$1:$B$1000,MATCH(E4,Lune!$A$1:$A$1000,0),1)))</f>
        <v>1</v>
      </c>
      <c r="L4" s="25" t="str">
        <f t="shared" ref="L4:L34" si="0">IF(M4="","",UPPER(LEFT(TEXT(M4,"jjjj"),1)))</f>
        <v>D</v>
      </c>
      <c r="M4" s="26">
        <f>DATE(YEAR(E4),MONTH(E4)+1, 1)</f>
        <v>46054</v>
      </c>
      <c r="N4" s="27" t="str">
        <f>IF(MOD(MATCH(M4,Vacances!$A$3:$A$202,1),2)=1," ","")</f>
        <v/>
      </c>
      <c r="O4" s="27" t="str">
        <f>IF(MOD(MATCH(M4,Vacances!$B$3:$B$202,1),2)=1," ","")</f>
        <v/>
      </c>
      <c r="P4" s="27" t="str">
        <f>IF(MOD(MATCH(M4,Vacances!$C$3:$C$202,1),2)=1," ","")</f>
        <v/>
      </c>
      <c r="Q4" s="28" t="str">
        <f t="array" ref="Q4:Q34">IF(M4:M34="","",CONCATENATE(IFERROR(VLOOKUP(M4:M34,evt!$A:$C,3,0),"")," ",IFERROR(VLOOKUP(M4:M34,'Jours fériés'!$A:$B,2,0),"")))</f>
        <v xml:space="preserve"> </v>
      </c>
      <c r="R4" s="29"/>
      <c r="S4" s="87" t="str">
        <f>IF(M4="","",IF(ISERROR(MATCH(M4,Lune!$A$1:$A$1000,0)),IF(WEEKDAY(M4)=5,INT((M4-DATE(YEAR(M4),1,1))/7+1),IF(AND(WEEKDAY(M4)=4,NOT( ISERROR(MATCH(M4+1,Lune!$A$1:$A$1000,0)))),INT((M4+1-DATE(YEAR(M4+1),1,1))/7+1),"")),INDEX(Lune!$B$1:$B$1000,MATCH(M4,Lune!$A$1:$A$1000,0),1)))</f>
        <v>○</v>
      </c>
      <c r="T4" s="25" t="str">
        <f t="shared" ref="T4:T34" si="1">IF(U4="","",UPPER(LEFT(TEXT(U4,"jjjj"),1)))</f>
        <v>D</v>
      </c>
      <c r="U4" s="26">
        <f>DATE(YEAR(M4),MONTH(M4)+1, 1)</f>
        <v>46082</v>
      </c>
      <c r="V4" s="27" t="str">
        <f>IF(MOD(MATCH(U4,Vacances!$A$3:$A$202,1),2)=1," ","")</f>
        <v/>
      </c>
      <c r="W4" s="27" t="str">
        <f>IF(MOD(MATCH(U4,Vacances!$B$3:$B$202,1),2)=1," ","")</f>
        <v xml:space="preserve"> </v>
      </c>
      <c r="X4" s="27" t="str">
        <f>IF(MOD(MATCH(U4,Vacances!$C$3:$C$202,1),2)=1," ","")</f>
        <v xml:space="preserve"> </v>
      </c>
      <c r="Y4" s="28" t="str">
        <f t="array" ref="Y4:Y34">IF(U4:U34="","",CONCATENATE(IFERROR(VLOOKUP(U4:U34,evt!$A:$C,3,0),"")," ",IFERROR(VLOOKUP(U4:U34,'Jours fériés'!$A:$B,2,0),"")))</f>
        <v xml:space="preserve"> </v>
      </c>
      <c r="Z4" s="29"/>
      <c r="AA4" s="87" t="str">
        <f>IF(U4="","",IF(ISERROR(MATCH(U4,Lune!$A$1:$A$1000,0)),IF(WEEKDAY(U4)=5,INT((U4-DATE(YEAR(U4),1,1))/7+1),IF(AND(WEEKDAY(U4)=4,NOT( ISERROR(MATCH(U4+1,Lune!$A$1:$A$1000,0)))),INT((U4+1-DATE(YEAR(U4+1),1,1))/7+1),"")),INDEX(Lune!$B$1:$B$1000,MATCH(U4,Lune!$A$1:$A$1000,0),1)))</f>
        <v/>
      </c>
      <c r="AB4" s="25" t="str">
        <f t="shared" ref="AB4:AB34" si="2">IF(AC4="","",UPPER(LEFT(TEXT(AC4,"jjjj"),1)))</f>
        <v>M</v>
      </c>
      <c r="AC4" s="26">
        <f>DATE(YEAR(U4),MONTH(U4)+1, 1)</f>
        <v>46113</v>
      </c>
      <c r="AD4" s="27" t="str">
        <f>IF(MOD(MATCH(AC4,Vacances!$A$3:$A$202,1),2)=1," ","")</f>
        <v/>
      </c>
      <c r="AE4" s="27" t="str">
        <f>IF(MOD(MATCH(AC4,Vacances!$B$3:$B$202,1),2)=1," ","")</f>
        <v/>
      </c>
      <c r="AF4" s="27" t="str">
        <f>IF(MOD(MATCH(AC4,Vacances!$C$3:$C$202,1),2)=1," ","")</f>
        <v/>
      </c>
      <c r="AG4" s="28" t="str">
        <f t="array" ref="AG4:AG34">IF(AC4:AC34="","",CONCATENATE(IFERROR(VLOOKUP(AC4:AC34,evt!$A:$C,3,0),"")," ",IFERROR(VLOOKUP(AC4:AC34,'Jours fériés'!$A:$B,2,0),"")))</f>
        <v xml:space="preserve"> </v>
      </c>
      <c r="AH4" s="29"/>
      <c r="AI4" s="87">
        <f>IF(AC4="","",IF(ISERROR(MATCH(AC4,Lune!$A$1:$A$1000,0)),IF(WEEKDAY(AC4)=5,INT((AC4-DATE(YEAR(AC4),1,1))/7+1),IF(AND(WEEKDAY(AC4)=4,NOT( ISERROR(MATCH(AC4+1,Lune!$A$1:$A$1000,0)))),INT((AC4+1-DATE(YEAR(AC4+1),1,1))/7+1),"")),INDEX(Lune!$B$1:$B$1000,MATCH(AC4,Lune!$A$1:$A$1000,0),1)))</f>
        <v>14</v>
      </c>
      <c r="AJ4" s="25" t="str">
        <f t="shared" ref="AJ4:AJ34" si="3">IF(AK4="","",UPPER(LEFT(TEXT(AK4,"jjjj"),1)))</f>
        <v>V</v>
      </c>
      <c r="AK4" s="26">
        <f>DATE(YEAR(AC4),MONTH(AC4)+1, 1)</f>
        <v>46143</v>
      </c>
      <c r="AL4" s="27" t="str">
        <f>IF(MOD(MATCH(AK4,Vacances!$A$3:$A$202,1),2)=1," ","")</f>
        <v/>
      </c>
      <c r="AM4" s="27" t="str">
        <f>IF(MOD(MATCH(AK4,Vacances!$B$3:$B$202,1),2)=1," ","")</f>
        <v/>
      </c>
      <c r="AN4" s="27" t="str">
        <f>IF(MOD(MATCH(AK4,Vacances!$C$3:$C$202,1),2)=1," ","")</f>
        <v xml:space="preserve"> </v>
      </c>
      <c r="AO4" s="28" t="str">
        <f t="array" ref="AO4:AO34">IF(AK4:AK34="","",CONCATENATE(IFERROR(VLOOKUP(AK4:AK34,evt!$A:$C,3,0),"")," ",IFERROR(VLOOKUP(AK4:AK34,'Jours fériés'!$A:$B,2,0),"")))</f>
        <v xml:space="preserve"> Fête du Travail</v>
      </c>
      <c r="AP4" s="29"/>
      <c r="AQ4" s="87" t="str">
        <f>IF(AK4="","",IF(ISERROR(MATCH(AK4,Lune!$A$1:$A$1000,0)),IF(WEEKDAY(AK4)=5,INT((AK4-DATE(YEAR(AK4),1,1))/7+1),IF(AND(WEEKDAY(AK4)=4,NOT( ISERROR(MATCH(AK4+1,Lune!$A$1:$A$1000,0)))),INT((AK4+1-DATE(YEAR(AK4+1),1,1))/7+1),"")),INDEX(Lune!$B$1:$B$1000,MATCH(AK4,Lune!$A$1:$A$1000,0),1)))</f>
        <v>○</v>
      </c>
      <c r="AR4" s="25" t="str">
        <f t="shared" ref="AR4:AR34" si="4">IF(AS4="","",UPPER(LEFT(TEXT(AS4,"jjjj"),1)))</f>
        <v>L</v>
      </c>
      <c r="AS4" s="26">
        <f>DATE(YEAR(AK4),MONTH(AK4)+1, 1)</f>
        <v>46174</v>
      </c>
      <c r="AT4" s="27" t="str">
        <f>IF(MOD(MATCH(AS4,Vacances!$A$3:$A$202,1),2)=1," ","")</f>
        <v/>
      </c>
      <c r="AU4" s="27" t="str">
        <f>IF(MOD(MATCH(AS4,Vacances!$B$3:$B$202,1),2)=1," ","")</f>
        <v/>
      </c>
      <c r="AV4" s="27" t="str">
        <f>IF(MOD(MATCH(AS4,Vacances!$C$3:$C$202,1),2)=1," ","")</f>
        <v/>
      </c>
      <c r="AW4" s="28" t="str">
        <f t="array" ref="AW4:AW34">IF(AS4:AS34="","",CONCATENATE(IFERROR(VLOOKUP(AS4:AS34,evt!$A:$C,3,0),"")," ",IFERROR(VLOOKUP(AS4:AS34,'Jours fériés'!$A:$B,2,0),"")))</f>
        <v xml:space="preserve"> </v>
      </c>
      <c r="AX4" s="29"/>
      <c r="AY4" s="87" t="str">
        <f>IF(AS4="","",IF(ISERROR(MATCH(AS4,Lune!$A$1:$A$1000,0)),IF(WEEKDAY(AS4)=5,INT((AS4-DATE(YEAR(AS4),1,1))/7+1),IF(AND(WEEKDAY(AS4)=4,NOT( ISERROR(MATCH(AS4+1,Lune!$A$1:$A$1000,0)))),INT((AS4+1-DATE(YEAR(AS4+1),1,1))/7+1),"")),INDEX(Lune!$B$1:$B$1000,MATCH(AS4,Lune!$A$1:$A$1000,0),1)))</f>
        <v/>
      </c>
    </row>
    <row r="5" spans="1:51" ht="15" customHeight="1" x14ac:dyDescent="0.25">
      <c r="A5" s="30"/>
      <c r="B5" s="31" t="s">
        <v>163</v>
      </c>
      <c r="D5" s="25" t="str">
        <f t="shared" ref="D5:D34" si="5">IF(E5="","",UPPER(LEFT(TEXT(E5,"jjjj"),1)))</f>
        <v>V</v>
      </c>
      <c r="E5" s="26">
        <f t="shared" ref="E5:E31" si="6">E4+1</f>
        <v>46024</v>
      </c>
      <c r="F5" s="27" t="str">
        <f>IF(MOD(MATCH(E5,Vacances!$A$3:$A$202,1),2)=1," ","")</f>
        <v xml:space="preserve"> </v>
      </c>
      <c r="G5" s="27" t="str">
        <f>IF(MOD(MATCH(E5,Vacances!$B$3:$B$202,1),2)=1," ","")</f>
        <v xml:space="preserve"> </v>
      </c>
      <c r="H5" s="27" t="str">
        <f>IF(MOD(MATCH(E5,Vacances!$C$3:$C$202,1),2)=1," ","")</f>
        <v xml:space="preserve"> </v>
      </c>
      <c r="I5" s="28" t="str">
        <v xml:space="preserve"> </v>
      </c>
      <c r="J5" s="29"/>
      <c r="K5" s="87" t="str">
        <f>IF(E5="","",IF(ISERROR(MATCH(E5,Lune!$A$1:$A$1000,0)),IF(WEEKDAY(E5)=5,INT((E5-DATE(YEAR(E5),1,1))/7+1),IF(AND(WEEKDAY(E5)=4,NOT( ISERROR(MATCH(E5+1,Lune!$A$1:$A$1000,0)))),INT((E5+1-DATE(YEAR(E5+1),1,1))/7+1),"")),INDEX(Lune!$B$1:$B$1000,MATCH(E5,Lune!$A$1:$A$1000,0),1)))</f>
        <v/>
      </c>
      <c r="L5" s="25" t="str">
        <f t="shared" si="0"/>
        <v>L</v>
      </c>
      <c r="M5" s="26">
        <f t="shared" ref="M5:M31" si="7">M4+1</f>
        <v>46055</v>
      </c>
      <c r="N5" s="27" t="str">
        <f>IF(MOD(MATCH(M5,Vacances!$A$3:$A$202,1),2)=1," ","")</f>
        <v/>
      </c>
      <c r="O5" s="27" t="str">
        <f>IF(MOD(MATCH(M5,Vacances!$B$3:$B$202,1),2)=1," ","")</f>
        <v/>
      </c>
      <c r="P5" s="27" t="str">
        <f>IF(MOD(MATCH(M5,Vacances!$C$3:$C$202,1),2)=1," ","")</f>
        <v/>
      </c>
      <c r="Q5" s="28" t="str">
        <v xml:space="preserve"> </v>
      </c>
      <c r="R5" s="29"/>
      <c r="S5" s="87" t="str">
        <f>IF(M5="","",IF(ISERROR(MATCH(M5,Lune!$A$1:$A$1000,0)),IF(WEEKDAY(M5)=5,INT((M5-DATE(YEAR(M5),1,1))/7+1),IF(AND(WEEKDAY(M5)=4,NOT( ISERROR(MATCH(M5+1,Lune!$A$1:$A$1000,0)))),INT((M5+1-DATE(YEAR(M5+1),1,1))/7+1),"")),INDEX(Lune!$B$1:$B$1000,MATCH(M5,Lune!$A$1:$A$1000,0),1)))</f>
        <v/>
      </c>
      <c r="T5" s="25" t="str">
        <f t="shared" si="1"/>
        <v>L</v>
      </c>
      <c r="U5" s="26">
        <f t="shared" ref="U5:U31" si="8">U4+1</f>
        <v>46083</v>
      </c>
      <c r="V5" s="27" t="str">
        <f>IF(MOD(MATCH(U5,Vacances!$A$3:$A$202,1),2)=1," ","")</f>
        <v/>
      </c>
      <c r="W5" s="27" t="str">
        <f>IF(MOD(MATCH(U5,Vacances!$B$3:$B$202,1),2)=1," ","")</f>
        <v/>
      </c>
      <c r="X5" s="27" t="str">
        <f>IF(MOD(MATCH(U5,Vacances!$C$3:$C$202,1),2)=1," ","")</f>
        <v xml:space="preserve"> </v>
      </c>
      <c r="Y5" s="28" t="str">
        <v xml:space="preserve"> </v>
      </c>
      <c r="Z5" s="29"/>
      <c r="AA5" s="87" t="str">
        <f>IF(U5="","",IF(ISERROR(MATCH(U5,Lune!$A$1:$A$1000,0)),IF(WEEKDAY(U5)=5,INT((U5-DATE(YEAR(U5),1,1))/7+1),IF(AND(WEEKDAY(U5)=4,NOT( ISERROR(MATCH(U5+1,Lune!$A$1:$A$1000,0)))),INT((U5+1-DATE(YEAR(U5+1),1,1))/7+1),"")),INDEX(Lune!$B$1:$B$1000,MATCH(U5,Lune!$A$1:$A$1000,0),1)))</f>
        <v/>
      </c>
      <c r="AB5" s="25" t="str">
        <f t="shared" si="2"/>
        <v>J</v>
      </c>
      <c r="AC5" s="26">
        <f t="shared" ref="AC5:AC31" si="9">AC4+1</f>
        <v>46114</v>
      </c>
      <c r="AD5" s="27" t="str">
        <f>IF(MOD(MATCH(AC5,Vacances!$A$3:$A$202,1),2)=1," ","")</f>
        <v/>
      </c>
      <c r="AE5" s="27" t="str">
        <f>IF(MOD(MATCH(AC5,Vacances!$B$3:$B$202,1),2)=1," ","")</f>
        <v/>
      </c>
      <c r="AF5" s="27" t="str">
        <f>IF(MOD(MATCH(AC5,Vacances!$C$3:$C$202,1),2)=1," ","")</f>
        <v/>
      </c>
      <c r="AG5" s="28" t="str">
        <v xml:space="preserve"> </v>
      </c>
      <c r="AH5" s="29"/>
      <c r="AI5" s="87" t="str">
        <f>IF(AC5="","",IF(ISERROR(MATCH(AC5,Lune!$A$1:$A$1000,0)),IF(WEEKDAY(AC5)=5,INT((AC5-DATE(YEAR(AC5),1,1))/7+1),IF(AND(WEEKDAY(AC5)=4,NOT( ISERROR(MATCH(AC5+1,Lune!$A$1:$A$1000,0)))),INT((AC5+1-DATE(YEAR(AC5+1),1,1))/7+1),"")),INDEX(Lune!$B$1:$B$1000,MATCH(AC5,Lune!$A$1:$A$1000,0),1)))</f>
        <v>○</v>
      </c>
      <c r="AJ5" s="25" t="str">
        <f t="shared" si="3"/>
        <v>S</v>
      </c>
      <c r="AK5" s="26">
        <f t="shared" ref="AK5:AK31" si="10">AK4+1</f>
        <v>46144</v>
      </c>
      <c r="AL5" s="27" t="str">
        <f>IF(MOD(MATCH(AK5,Vacances!$A$3:$A$202,1),2)=1," ","")</f>
        <v/>
      </c>
      <c r="AM5" s="27" t="str">
        <f>IF(MOD(MATCH(AK5,Vacances!$B$3:$B$202,1),2)=1," ","")</f>
        <v/>
      </c>
      <c r="AN5" s="27" t="str">
        <f>IF(MOD(MATCH(AK5,Vacances!$C$3:$C$202,1),2)=1," ","")</f>
        <v xml:space="preserve"> </v>
      </c>
      <c r="AO5" s="28" t="str">
        <v xml:space="preserve"> </v>
      </c>
      <c r="AP5" s="29"/>
      <c r="AQ5" s="87" t="str">
        <f>IF(AK5="","",IF(ISERROR(MATCH(AK5,Lune!$A$1:$A$1000,0)),IF(WEEKDAY(AK5)=5,INT((AK5-DATE(YEAR(AK5),1,1))/7+1),IF(AND(WEEKDAY(AK5)=4,NOT( ISERROR(MATCH(AK5+1,Lune!$A$1:$A$1000,0)))),INT((AK5+1-DATE(YEAR(AK5+1),1,1))/7+1),"")),INDEX(Lune!$B$1:$B$1000,MATCH(AK5,Lune!$A$1:$A$1000,0),1)))</f>
        <v/>
      </c>
      <c r="AR5" s="25" t="str">
        <f t="shared" si="4"/>
        <v>M</v>
      </c>
      <c r="AS5" s="26">
        <f t="shared" ref="AS5:AS31" si="11">AS4+1</f>
        <v>46175</v>
      </c>
      <c r="AT5" s="27" t="str">
        <f>IF(MOD(MATCH(AS5,Vacances!$A$3:$A$202,1),2)=1," ","")</f>
        <v/>
      </c>
      <c r="AU5" s="27" t="str">
        <f>IF(MOD(MATCH(AS5,Vacances!$B$3:$B$202,1),2)=1," ","")</f>
        <v/>
      </c>
      <c r="AV5" s="27" t="str">
        <f>IF(MOD(MATCH(AS5,Vacances!$C$3:$C$202,1),2)=1," ","")</f>
        <v/>
      </c>
      <c r="AW5" s="28" t="str">
        <v xml:space="preserve"> </v>
      </c>
      <c r="AX5" s="29"/>
      <c r="AY5" s="87" t="str">
        <f>IF(AS5="","",IF(ISERROR(MATCH(AS5,Lune!$A$1:$A$1000,0)),IF(WEEKDAY(AS5)=5,INT((AS5-DATE(YEAR(AS5),1,1))/7+1),IF(AND(WEEKDAY(AS5)=4,NOT( ISERROR(MATCH(AS5+1,Lune!$A$1:$A$1000,0)))),INT((AS5+1-DATE(YEAR(AS5+1),1,1))/7+1),"")),INDEX(Lune!$B$1:$B$1000,MATCH(AS5,Lune!$A$1:$A$1000,0),1)))</f>
        <v/>
      </c>
    </row>
    <row r="6" spans="1:51" ht="15" customHeight="1" x14ac:dyDescent="0.25">
      <c r="A6" s="32"/>
      <c r="B6" s="31" t="s">
        <v>164</v>
      </c>
      <c r="D6" s="25" t="str">
        <f t="shared" si="5"/>
        <v>S</v>
      </c>
      <c r="E6" s="26">
        <f t="shared" si="6"/>
        <v>46025</v>
      </c>
      <c r="F6" s="27" t="str">
        <f>IF(MOD(MATCH(E6,Vacances!$A$3:$A$202,1),2)=1," ","")</f>
        <v xml:space="preserve"> </v>
      </c>
      <c r="G6" s="27" t="str">
        <f>IF(MOD(MATCH(E6,Vacances!$B$3:$B$202,1),2)=1," ","")</f>
        <v xml:space="preserve"> </v>
      </c>
      <c r="H6" s="27" t="str">
        <f>IF(MOD(MATCH(E6,Vacances!$C$3:$C$202,1),2)=1," ","")</f>
        <v xml:space="preserve"> </v>
      </c>
      <c r="I6" s="28" t="str">
        <v xml:space="preserve"> </v>
      </c>
      <c r="J6" s="29"/>
      <c r="K6" s="87" t="str">
        <f>IF(E6="","",IF(ISERROR(MATCH(E6,Lune!$A$1:$A$1000,0)),IF(WEEKDAY(E6)=5,INT((E6-DATE(YEAR(E6),1,1))/7+1),IF(AND(WEEKDAY(E6)=4,NOT( ISERROR(MATCH(E6+1,Lune!$A$1:$A$1000,0)))),INT((E6+1-DATE(YEAR(E6+1),1,1))/7+1),"")),INDEX(Lune!$B$1:$B$1000,MATCH(E6,Lune!$A$1:$A$1000,0),1)))</f>
        <v>○</v>
      </c>
      <c r="L6" s="25" t="str">
        <f t="shared" si="0"/>
        <v>M</v>
      </c>
      <c r="M6" s="26">
        <f t="shared" si="7"/>
        <v>46056</v>
      </c>
      <c r="N6" s="27" t="str">
        <f>IF(MOD(MATCH(M6,Vacances!$A$3:$A$202,1),2)=1," ","")</f>
        <v/>
      </c>
      <c r="O6" s="27" t="str">
        <f>IF(MOD(MATCH(M6,Vacances!$B$3:$B$202,1),2)=1," ","")</f>
        <v/>
      </c>
      <c r="P6" s="27" t="str">
        <f>IF(MOD(MATCH(M6,Vacances!$C$3:$C$202,1),2)=1," ","")</f>
        <v/>
      </c>
      <c r="Q6" s="28" t="str">
        <v xml:space="preserve"> </v>
      </c>
      <c r="R6" s="29"/>
      <c r="S6" s="87" t="str">
        <f>IF(M6="","",IF(ISERROR(MATCH(M6,Lune!$A$1:$A$1000,0)),IF(WEEKDAY(M6)=5,INT((M6-DATE(YEAR(M6),1,1))/7+1),IF(AND(WEEKDAY(M6)=4,NOT( ISERROR(MATCH(M6+1,Lune!$A$1:$A$1000,0)))),INT((M6+1-DATE(YEAR(M6+1),1,1))/7+1),"")),INDEX(Lune!$B$1:$B$1000,MATCH(M6,Lune!$A$1:$A$1000,0),1)))</f>
        <v/>
      </c>
      <c r="T6" s="25" t="str">
        <f t="shared" si="1"/>
        <v>M</v>
      </c>
      <c r="U6" s="26">
        <f t="shared" si="8"/>
        <v>46084</v>
      </c>
      <c r="V6" s="27" t="str">
        <f>IF(MOD(MATCH(U6,Vacances!$A$3:$A$202,1),2)=1," ","")</f>
        <v/>
      </c>
      <c r="W6" s="27" t="str">
        <f>IF(MOD(MATCH(U6,Vacances!$B$3:$B$202,1),2)=1," ","")</f>
        <v/>
      </c>
      <c r="X6" s="27" t="str">
        <f>IF(MOD(MATCH(U6,Vacances!$C$3:$C$202,1),2)=1," ","")</f>
        <v xml:space="preserve"> </v>
      </c>
      <c r="Y6" s="28" t="str">
        <v xml:space="preserve"> </v>
      </c>
      <c r="Z6" s="29"/>
      <c r="AA6" s="87" t="str">
        <f>IF(U6="","",IF(ISERROR(MATCH(U6,Lune!$A$1:$A$1000,0)),IF(WEEKDAY(U6)=5,INT((U6-DATE(YEAR(U6),1,1))/7+1),IF(AND(WEEKDAY(U6)=4,NOT( ISERROR(MATCH(U6+1,Lune!$A$1:$A$1000,0)))),INT((U6+1-DATE(YEAR(U6+1),1,1))/7+1),"")),INDEX(Lune!$B$1:$B$1000,MATCH(U6,Lune!$A$1:$A$1000,0),1)))</f>
        <v>○</v>
      </c>
      <c r="AB6" s="25" t="str">
        <f t="shared" si="2"/>
        <v>V</v>
      </c>
      <c r="AC6" s="26">
        <f t="shared" si="9"/>
        <v>46115</v>
      </c>
      <c r="AD6" s="27" t="str">
        <f>IF(MOD(MATCH(AC6,Vacances!$A$3:$A$202,1),2)=1," ","")</f>
        <v/>
      </c>
      <c r="AE6" s="27" t="str">
        <f>IF(MOD(MATCH(AC6,Vacances!$B$3:$B$202,1),2)=1," ","")</f>
        <v/>
      </c>
      <c r="AF6" s="27" t="str">
        <f>IF(MOD(MATCH(AC6,Vacances!$C$3:$C$202,1),2)=1," ","")</f>
        <v/>
      </c>
      <c r="AG6" s="28" t="str">
        <v xml:space="preserve"> </v>
      </c>
      <c r="AH6" s="29"/>
      <c r="AI6" s="87" t="str">
        <f>IF(AC6="","",IF(ISERROR(MATCH(AC6,Lune!$A$1:$A$1000,0)),IF(WEEKDAY(AC6)=5,INT((AC6-DATE(YEAR(AC6),1,1))/7+1),IF(AND(WEEKDAY(AC6)=4,NOT( ISERROR(MATCH(AC6+1,Lune!$A$1:$A$1000,0)))),INT((AC6+1-DATE(YEAR(AC6+1),1,1))/7+1),"")),INDEX(Lune!$B$1:$B$1000,MATCH(AC6,Lune!$A$1:$A$1000,0),1)))</f>
        <v/>
      </c>
      <c r="AJ6" s="25" t="str">
        <f t="shared" si="3"/>
        <v>D</v>
      </c>
      <c r="AK6" s="26">
        <f t="shared" si="10"/>
        <v>46145</v>
      </c>
      <c r="AL6" s="27" t="str">
        <f>IF(MOD(MATCH(AK6,Vacances!$A$3:$A$202,1),2)=1," ","")</f>
        <v/>
      </c>
      <c r="AM6" s="27" t="str">
        <f>IF(MOD(MATCH(AK6,Vacances!$B$3:$B$202,1),2)=1," ","")</f>
        <v/>
      </c>
      <c r="AN6" s="27" t="str">
        <f>IF(MOD(MATCH(AK6,Vacances!$C$3:$C$202,1),2)=1," ","")</f>
        <v xml:space="preserve"> </v>
      </c>
      <c r="AO6" s="28" t="str">
        <v xml:space="preserve"> </v>
      </c>
      <c r="AP6" s="29"/>
      <c r="AQ6" s="87" t="str">
        <f>IF(AK6="","",IF(ISERROR(MATCH(AK6,Lune!$A$1:$A$1000,0)),IF(WEEKDAY(AK6)=5,INT((AK6-DATE(YEAR(AK6),1,1))/7+1),IF(AND(WEEKDAY(AK6)=4,NOT( ISERROR(MATCH(AK6+1,Lune!$A$1:$A$1000,0)))),INT((AK6+1-DATE(YEAR(AK6+1),1,1))/7+1),"")),INDEX(Lune!$B$1:$B$1000,MATCH(AK6,Lune!$A$1:$A$1000,0),1)))</f>
        <v/>
      </c>
      <c r="AR6" s="25" t="str">
        <f t="shared" si="4"/>
        <v>M</v>
      </c>
      <c r="AS6" s="26">
        <f t="shared" si="11"/>
        <v>46176</v>
      </c>
      <c r="AT6" s="27" t="str">
        <f>IF(MOD(MATCH(AS6,Vacances!$A$3:$A$202,1),2)=1," ","")</f>
        <v/>
      </c>
      <c r="AU6" s="27" t="str">
        <f>IF(MOD(MATCH(AS6,Vacances!$B$3:$B$202,1),2)=1," ","")</f>
        <v/>
      </c>
      <c r="AV6" s="27" t="str">
        <f>IF(MOD(MATCH(AS6,Vacances!$C$3:$C$202,1),2)=1," ","")</f>
        <v/>
      </c>
      <c r="AW6" s="28" t="str">
        <v xml:space="preserve"> </v>
      </c>
      <c r="AX6" s="29"/>
      <c r="AY6" s="87" t="str">
        <f>IF(AS6="","",IF(ISERROR(MATCH(AS6,Lune!$A$1:$A$1000,0)),IF(WEEKDAY(AS6)=5,INT((AS6-DATE(YEAR(AS6),1,1))/7+1),IF(AND(WEEKDAY(AS6)=4,NOT( ISERROR(MATCH(AS6+1,Lune!$A$1:$A$1000,0)))),INT((AS6+1-DATE(YEAR(AS6+1),1,1))/7+1),"")),INDEX(Lune!$B$1:$B$1000,MATCH(AS6,Lune!$A$1:$A$1000,0),1)))</f>
        <v/>
      </c>
    </row>
    <row r="7" spans="1:51" ht="15" customHeight="1" x14ac:dyDescent="0.25">
      <c r="A7" s="33"/>
      <c r="B7" s="31" t="s">
        <v>165</v>
      </c>
      <c r="D7" s="25" t="str">
        <f t="shared" si="5"/>
        <v>D</v>
      </c>
      <c r="E7" s="26">
        <f t="shared" si="6"/>
        <v>46026</v>
      </c>
      <c r="F7" s="27" t="str">
        <f>IF(MOD(MATCH(E7,Vacances!$A$3:$A$202,1),2)=1," ","")</f>
        <v xml:space="preserve"> </v>
      </c>
      <c r="G7" s="27" t="str">
        <f>IF(MOD(MATCH(E7,Vacances!$B$3:$B$202,1),2)=1," ","")</f>
        <v xml:space="preserve"> </v>
      </c>
      <c r="H7" s="27" t="str">
        <f>IF(MOD(MATCH(E7,Vacances!$C$3:$C$202,1),2)=1," ","")</f>
        <v xml:space="preserve"> </v>
      </c>
      <c r="I7" s="28" t="str">
        <v xml:space="preserve"> </v>
      </c>
      <c r="J7" s="29"/>
      <c r="K7" s="87" t="str">
        <f>IF(E7="","",IF(ISERROR(MATCH(E7,Lune!$A$1:$A$1000,0)),IF(WEEKDAY(E7)=5,INT((E7-DATE(YEAR(E7),1,1))/7+1),IF(AND(WEEKDAY(E7)=4,NOT( ISERROR(MATCH(E7+1,Lune!$A$1:$A$1000,0)))),INT((E7+1-DATE(YEAR(E7+1),1,1))/7+1),"")),INDEX(Lune!$B$1:$B$1000,MATCH(E7,Lune!$A$1:$A$1000,0),1)))</f>
        <v/>
      </c>
      <c r="L7" s="25" t="str">
        <f t="shared" si="0"/>
        <v>M</v>
      </c>
      <c r="M7" s="26">
        <f t="shared" si="7"/>
        <v>46057</v>
      </c>
      <c r="N7" s="27" t="str">
        <f>IF(MOD(MATCH(M7,Vacances!$A$3:$A$202,1),2)=1," ","")</f>
        <v/>
      </c>
      <c r="O7" s="27" t="str">
        <f>IF(MOD(MATCH(M7,Vacances!$B$3:$B$202,1),2)=1," ","")</f>
        <v/>
      </c>
      <c r="P7" s="27" t="str">
        <f>IF(MOD(MATCH(M7,Vacances!$C$3:$C$202,1),2)=1," ","")</f>
        <v/>
      </c>
      <c r="Q7" s="28" t="str">
        <v xml:space="preserve"> </v>
      </c>
      <c r="R7" s="29"/>
      <c r="S7" s="87" t="str">
        <f>IF(M7="","",IF(ISERROR(MATCH(M7,Lune!$A$1:$A$1000,0)),IF(WEEKDAY(M7)=5,INT((M7-DATE(YEAR(M7),1,1))/7+1),IF(AND(WEEKDAY(M7)=4,NOT( ISERROR(MATCH(M7+1,Lune!$A$1:$A$1000,0)))),INT((M7+1-DATE(YEAR(M7+1),1,1))/7+1),"")),INDEX(Lune!$B$1:$B$1000,MATCH(M7,Lune!$A$1:$A$1000,0),1)))</f>
        <v/>
      </c>
      <c r="T7" s="25" t="str">
        <f t="shared" si="1"/>
        <v>M</v>
      </c>
      <c r="U7" s="26">
        <f t="shared" si="8"/>
        <v>46085</v>
      </c>
      <c r="V7" s="27" t="str">
        <f>IF(MOD(MATCH(U7,Vacances!$A$3:$A$202,1),2)=1," ","")</f>
        <v/>
      </c>
      <c r="W7" s="27" t="str">
        <f>IF(MOD(MATCH(U7,Vacances!$B$3:$B$202,1),2)=1," ","")</f>
        <v/>
      </c>
      <c r="X7" s="27" t="str">
        <f>IF(MOD(MATCH(U7,Vacances!$C$3:$C$202,1),2)=1," ","")</f>
        <v xml:space="preserve"> </v>
      </c>
      <c r="Y7" s="28" t="str">
        <v xml:space="preserve"> </v>
      </c>
      <c r="Z7" s="29"/>
      <c r="AA7" s="87" t="str">
        <f>IF(U7="","",IF(ISERROR(MATCH(U7,Lune!$A$1:$A$1000,0)),IF(WEEKDAY(U7)=5,INT((U7-DATE(YEAR(U7),1,1))/7+1),IF(AND(WEEKDAY(U7)=4,NOT( ISERROR(MATCH(U7+1,Lune!$A$1:$A$1000,0)))),INT((U7+1-DATE(YEAR(U7+1),1,1))/7+1),"")),INDEX(Lune!$B$1:$B$1000,MATCH(U7,Lune!$A$1:$A$1000,0),1)))</f>
        <v/>
      </c>
      <c r="AB7" s="25" t="str">
        <f t="shared" si="2"/>
        <v>S</v>
      </c>
      <c r="AC7" s="26">
        <f t="shared" si="9"/>
        <v>46116</v>
      </c>
      <c r="AD7" s="27" t="str">
        <f>IF(MOD(MATCH(AC7,Vacances!$A$3:$A$202,1),2)=1," ","")</f>
        <v/>
      </c>
      <c r="AE7" s="27" t="str">
        <f>IF(MOD(MATCH(AC7,Vacances!$B$3:$B$202,1),2)=1," ","")</f>
        <v/>
      </c>
      <c r="AF7" s="27" t="str">
        <f>IF(MOD(MATCH(AC7,Vacances!$C$3:$C$202,1),2)=1," ","")</f>
        <v/>
      </c>
      <c r="AG7" s="28" t="str">
        <v xml:space="preserve"> </v>
      </c>
      <c r="AH7" s="29"/>
      <c r="AI7" s="87" t="str">
        <f>IF(AC7="","",IF(ISERROR(MATCH(AC7,Lune!$A$1:$A$1000,0)),IF(WEEKDAY(AC7)=5,INT((AC7-DATE(YEAR(AC7),1,1))/7+1),IF(AND(WEEKDAY(AC7)=4,NOT( ISERROR(MATCH(AC7+1,Lune!$A$1:$A$1000,0)))),INT((AC7+1-DATE(YEAR(AC7+1),1,1))/7+1),"")),INDEX(Lune!$B$1:$B$1000,MATCH(AC7,Lune!$A$1:$A$1000,0),1)))</f>
        <v/>
      </c>
      <c r="AJ7" s="25" t="str">
        <f t="shared" si="3"/>
        <v>L</v>
      </c>
      <c r="AK7" s="26">
        <f t="shared" si="10"/>
        <v>46146</v>
      </c>
      <c r="AL7" s="27" t="str">
        <f>IF(MOD(MATCH(AK7,Vacances!$A$3:$A$202,1),2)=1," ","")</f>
        <v/>
      </c>
      <c r="AM7" s="27" t="str">
        <f>IF(MOD(MATCH(AK7,Vacances!$B$3:$B$202,1),2)=1," ","")</f>
        <v/>
      </c>
      <c r="AN7" s="27" t="str">
        <f>IF(MOD(MATCH(AK7,Vacances!$C$3:$C$202,1),2)=1," ","")</f>
        <v/>
      </c>
      <c r="AO7" s="28" t="str">
        <v xml:space="preserve"> </v>
      </c>
      <c r="AP7" s="29"/>
      <c r="AQ7" s="87" t="str">
        <f>IF(AK7="","",IF(ISERROR(MATCH(AK7,Lune!$A$1:$A$1000,0)),IF(WEEKDAY(AK7)=5,INT((AK7-DATE(YEAR(AK7),1,1))/7+1),IF(AND(WEEKDAY(AK7)=4,NOT( ISERROR(MATCH(AK7+1,Lune!$A$1:$A$1000,0)))),INT((AK7+1-DATE(YEAR(AK7+1),1,1))/7+1),"")),INDEX(Lune!$B$1:$B$1000,MATCH(AK7,Lune!$A$1:$A$1000,0),1)))</f>
        <v/>
      </c>
      <c r="AR7" s="25" t="str">
        <f t="shared" si="4"/>
        <v>J</v>
      </c>
      <c r="AS7" s="26">
        <f t="shared" si="11"/>
        <v>46177</v>
      </c>
      <c r="AT7" s="27" t="str">
        <f>IF(MOD(MATCH(AS7,Vacances!$A$3:$A$202,1),2)=1," ","")</f>
        <v/>
      </c>
      <c r="AU7" s="27" t="str">
        <f>IF(MOD(MATCH(AS7,Vacances!$B$3:$B$202,1),2)=1," ","")</f>
        <v/>
      </c>
      <c r="AV7" s="27" t="str">
        <f>IF(MOD(MATCH(AS7,Vacances!$C$3:$C$202,1),2)=1," ","")</f>
        <v/>
      </c>
      <c r="AW7" s="28" t="str">
        <v xml:space="preserve"> </v>
      </c>
      <c r="AX7" s="29"/>
      <c r="AY7" s="87">
        <f>IF(AS7="","",IF(ISERROR(MATCH(AS7,Lune!$A$1:$A$1000,0)),IF(WEEKDAY(AS7)=5,INT((AS7-DATE(YEAR(AS7),1,1))/7+1),IF(AND(WEEKDAY(AS7)=4,NOT( ISERROR(MATCH(AS7+1,Lune!$A$1:$A$1000,0)))),INT((AS7+1-DATE(YEAR(AS7+1),1,1))/7+1),"")),INDEX(Lune!$B$1:$B$1000,MATCH(AS7,Lune!$A$1:$A$1000,0),1)))</f>
        <v>23</v>
      </c>
    </row>
    <row r="8" spans="1:51" ht="15" customHeight="1" x14ac:dyDescent="0.25">
      <c r="D8" s="25" t="str">
        <f t="shared" si="5"/>
        <v>L</v>
      </c>
      <c r="E8" s="26">
        <f t="shared" si="6"/>
        <v>46027</v>
      </c>
      <c r="F8" s="27" t="str">
        <f>IF(MOD(MATCH(E8,Vacances!$A$3:$A$202,1),2)=1," ","")</f>
        <v/>
      </c>
      <c r="G8" s="27" t="str">
        <f>IF(MOD(MATCH(E8,Vacances!$B$3:$B$202,1),2)=1," ","")</f>
        <v/>
      </c>
      <c r="H8" s="27" t="str">
        <f>IF(MOD(MATCH(E8,Vacances!$C$3:$C$202,1),2)=1," ","")</f>
        <v/>
      </c>
      <c r="I8" s="28" t="str">
        <v xml:space="preserve"> </v>
      </c>
      <c r="J8" s="29"/>
      <c r="K8" s="87" t="str">
        <f>IF(E8="","",IF(ISERROR(MATCH(E8,Lune!$A$1:$A$1000,0)),IF(WEEKDAY(E8)=5,INT((E8-DATE(YEAR(E8),1,1))/7+1),IF(AND(WEEKDAY(E8)=4,NOT( ISERROR(MATCH(E8+1,Lune!$A$1:$A$1000,0)))),INT((E8+1-DATE(YEAR(E8+1),1,1))/7+1),"")),INDEX(Lune!$B$1:$B$1000,MATCH(E8,Lune!$A$1:$A$1000,0),1)))</f>
        <v/>
      </c>
      <c r="L8" s="25" t="str">
        <f t="shared" si="0"/>
        <v>J</v>
      </c>
      <c r="M8" s="26">
        <f t="shared" si="7"/>
        <v>46058</v>
      </c>
      <c r="N8" s="27" t="str">
        <f>IF(MOD(MATCH(M8,Vacances!$A$3:$A$202,1),2)=1," ","")</f>
        <v/>
      </c>
      <c r="O8" s="27" t="str">
        <f>IF(MOD(MATCH(M8,Vacances!$B$3:$B$202,1),2)=1," ","")</f>
        <v/>
      </c>
      <c r="P8" s="27" t="str">
        <f>IF(MOD(MATCH(M8,Vacances!$C$3:$C$202,1),2)=1," ","")</f>
        <v/>
      </c>
      <c r="Q8" s="28" t="str">
        <v xml:space="preserve"> </v>
      </c>
      <c r="R8" s="29"/>
      <c r="S8" s="87">
        <f>IF(M8="","",IF(ISERROR(MATCH(M8,Lune!$A$1:$A$1000,0)),IF(WEEKDAY(M8)=5,INT((M8-DATE(YEAR(M8),1,1))/7+1),IF(AND(WEEKDAY(M8)=4,NOT( ISERROR(MATCH(M8+1,Lune!$A$1:$A$1000,0)))),INT((M8+1-DATE(YEAR(M8+1),1,1))/7+1),"")),INDEX(Lune!$B$1:$B$1000,MATCH(M8,Lune!$A$1:$A$1000,0),1)))</f>
        <v>6</v>
      </c>
      <c r="T8" s="25" t="str">
        <f t="shared" si="1"/>
        <v>J</v>
      </c>
      <c r="U8" s="26">
        <f t="shared" si="8"/>
        <v>46086</v>
      </c>
      <c r="V8" s="27" t="str">
        <f>IF(MOD(MATCH(U8,Vacances!$A$3:$A$202,1),2)=1," ","")</f>
        <v/>
      </c>
      <c r="W8" s="27" t="str">
        <f>IF(MOD(MATCH(U8,Vacances!$B$3:$B$202,1),2)=1," ","")</f>
        <v/>
      </c>
      <c r="X8" s="27" t="str">
        <f>IF(MOD(MATCH(U8,Vacances!$C$3:$C$202,1),2)=1," ","")</f>
        <v xml:space="preserve"> </v>
      </c>
      <c r="Y8" s="28" t="str">
        <v xml:space="preserve"> </v>
      </c>
      <c r="Z8" s="29"/>
      <c r="AA8" s="87">
        <f>IF(U8="","",IF(ISERROR(MATCH(U8,Lune!$A$1:$A$1000,0)),IF(WEEKDAY(U8)=5,INT((U8-DATE(YEAR(U8),1,1))/7+1),IF(AND(WEEKDAY(U8)=4,NOT( ISERROR(MATCH(U8+1,Lune!$A$1:$A$1000,0)))),INT((U8+1-DATE(YEAR(U8+1),1,1))/7+1),"")),INDEX(Lune!$B$1:$B$1000,MATCH(U8,Lune!$A$1:$A$1000,0),1)))</f>
        <v>10</v>
      </c>
      <c r="AB8" s="25" t="str">
        <f t="shared" si="2"/>
        <v>D</v>
      </c>
      <c r="AC8" s="26">
        <f t="shared" si="9"/>
        <v>46117</v>
      </c>
      <c r="AD8" s="27" t="str">
        <f>IF(MOD(MATCH(AC8,Vacances!$A$3:$A$202,1),2)=1," ","")</f>
        <v xml:space="preserve"> </v>
      </c>
      <c r="AE8" s="27" t="str">
        <f>IF(MOD(MATCH(AC8,Vacances!$B$3:$B$202,1),2)=1," ","")</f>
        <v/>
      </c>
      <c r="AF8" s="27" t="str">
        <f>IF(MOD(MATCH(AC8,Vacances!$C$3:$C$202,1),2)=1," ","")</f>
        <v/>
      </c>
      <c r="AG8" s="28" t="str">
        <v xml:space="preserve"> Pâques</v>
      </c>
      <c r="AH8" s="29"/>
      <c r="AI8" s="87" t="str">
        <f>IF(AC8="","",IF(ISERROR(MATCH(AC8,Lune!$A$1:$A$1000,0)),IF(WEEKDAY(AC8)=5,INT((AC8-DATE(YEAR(AC8),1,1))/7+1),IF(AND(WEEKDAY(AC8)=4,NOT( ISERROR(MATCH(AC8+1,Lune!$A$1:$A$1000,0)))),INT((AC8+1-DATE(YEAR(AC8+1),1,1))/7+1),"")),INDEX(Lune!$B$1:$B$1000,MATCH(AC8,Lune!$A$1:$A$1000,0),1)))</f>
        <v/>
      </c>
      <c r="AJ8" s="25" t="str">
        <f t="shared" si="3"/>
        <v>M</v>
      </c>
      <c r="AK8" s="26">
        <f t="shared" si="10"/>
        <v>46147</v>
      </c>
      <c r="AL8" s="27" t="str">
        <f>IF(MOD(MATCH(AK8,Vacances!$A$3:$A$202,1),2)=1," ","")</f>
        <v/>
      </c>
      <c r="AM8" s="27" t="str">
        <f>IF(MOD(MATCH(AK8,Vacances!$B$3:$B$202,1),2)=1," ","")</f>
        <v/>
      </c>
      <c r="AN8" s="27" t="str">
        <f>IF(MOD(MATCH(AK8,Vacances!$C$3:$C$202,1),2)=1," ","")</f>
        <v/>
      </c>
      <c r="AO8" s="28" t="str">
        <v xml:space="preserve"> </v>
      </c>
      <c r="AP8" s="29"/>
      <c r="AQ8" s="87" t="str">
        <f>IF(AK8="","",IF(ISERROR(MATCH(AK8,Lune!$A$1:$A$1000,0)),IF(WEEKDAY(AK8)=5,INT((AK8-DATE(YEAR(AK8),1,1))/7+1),IF(AND(WEEKDAY(AK8)=4,NOT( ISERROR(MATCH(AK8+1,Lune!$A$1:$A$1000,0)))),INT((AK8+1-DATE(YEAR(AK8+1),1,1))/7+1),"")),INDEX(Lune!$B$1:$B$1000,MATCH(AK8,Lune!$A$1:$A$1000,0),1)))</f>
        <v/>
      </c>
      <c r="AR8" s="25" t="str">
        <f t="shared" si="4"/>
        <v>V</v>
      </c>
      <c r="AS8" s="26">
        <f t="shared" si="11"/>
        <v>46178</v>
      </c>
      <c r="AT8" s="27" t="str">
        <f>IF(MOD(MATCH(AS8,Vacances!$A$3:$A$202,1),2)=1," ","")</f>
        <v/>
      </c>
      <c r="AU8" s="27" t="str">
        <f>IF(MOD(MATCH(AS8,Vacances!$B$3:$B$202,1),2)=1," ","")</f>
        <v/>
      </c>
      <c r="AV8" s="27" t="str">
        <f>IF(MOD(MATCH(AS8,Vacances!$C$3:$C$202,1),2)=1," ","")</f>
        <v/>
      </c>
      <c r="AW8" s="28" t="str">
        <v xml:space="preserve"> </v>
      </c>
      <c r="AX8" s="29"/>
      <c r="AY8" s="87" t="str">
        <f>IF(AS8="","",IF(ISERROR(MATCH(AS8,Lune!$A$1:$A$1000,0)),IF(WEEKDAY(AS8)=5,INT((AS8-DATE(YEAR(AS8),1,1))/7+1),IF(AND(WEEKDAY(AS8)=4,NOT( ISERROR(MATCH(AS8+1,Lune!$A$1:$A$1000,0)))),INT((AS8+1-DATE(YEAR(AS8+1),1,1))/7+1),"")),INDEX(Lune!$B$1:$B$1000,MATCH(AS8,Lune!$A$1:$A$1000,0),1)))</f>
        <v/>
      </c>
    </row>
    <row r="9" spans="1:51" ht="15" customHeight="1" x14ac:dyDescent="0.25">
      <c r="A9" s="34" t="s">
        <v>5</v>
      </c>
      <c r="D9" s="25" t="str">
        <f t="shared" si="5"/>
        <v>M</v>
      </c>
      <c r="E9" s="26">
        <f t="shared" si="6"/>
        <v>46028</v>
      </c>
      <c r="F9" s="27" t="str">
        <f>IF(MOD(MATCH(E9,Vacances!$A$3:$A$202,1),2)=1," ","")</f>
        <v/>
      </c>
      <c r="G9" s="27" t="str">
        <f>IF(MOD(MATCH(E9,Vacances!$B$3:$B$202,1),2)=1," ","")</f>
        <v/>
      </c>
      <c r="H9" s="27" t="str">
        <f>IF(MOD(MATCH(E9,Vacances!$C$3:$C$202,1),2)=1," ","")</f>
        <v/>
      </c>
      <c r="I9" s="28" t="str">
        <v xml:space="preserve"> </v>
      </c>
      <c r="J9" s="29"/>
      <c r="K9" s="87" t="str">
        <f>IF(E9="","",IF(ISERROR(MATCH(E9,Lune!$A$1:$A$1000,0)),IF(WEEKDAY(E9)=5,INT((E9-DATE(YEAR(E9),1,1))/7+1),IF(AND(WEEKDAY(E9)=4,NOT( ISERROR(MATCH(E9+1,Lune!$A$1:$A$1000,0)))),INT((E9+1-DATE(YEAR(E9+1),1,1))/7+1),"")),INDEX(Lune!$B$1:$B$1000,MATCH(E9,Lune!$A$1:$A$1000,0),1)))</f>
        <v/>
      </c>
      <c r="L9" s="25" t="str">
        <f t="shared" si="0"/>
        <v>V</v>
      </c>
      <c r="M9" s="26">
        <f t="shared" si="7"/>
        <v>46059</v>
      </c>
      <c r="N9" s="27" t="str">
        <f>IF(MOD(MATCH(M9,Vacances!$A$3:$A$202,1),2)=1," ","")</f>
        <v/>
      </c>
      <c r="O9" s="27" t="str">
        <f>IF(MOD(MATCH(M9,Vacances!$B$3:$B$202,1),2)=1," ","")</f>
        <v/>
      </c>
      <c r="P9" s="27" t="str">
        <f>IF(MOD(MATCH(M9,Vacances!$C$3:$C$202,1),2)=1," ","")</f>
        <v/>
      </c>
      <c r="Q9" s="28" t="str">
        <v xml:space="preserve"> </v>
      </c>
      <c r="R9" s="29"/>
      <c r="S9" s="87" t="str">
        <f>IF(M9="","",IF(ISERROR(MATCH(M9,Lune!$A$1:$A$1000,0)),IF(WEEKDAY(M9)=5,INT((M9-DATE(YEAR(M9),1,1))/7+1),IF(AND(WEEKDAY(M9)=4,NOT( ISERROR(MATCH(M9+1,Lune!$A$1:$A$1000,0)))),INT((M9+1-DATE(YEAR(M9+1),1,1))/7+1),"")),INDEX(Lune!$B$1:$B$1000,MATCH(M9,Lune!$A$1:$A$1000,0),1)))</f>
        <v/>
      </c>
      <c r="T9" s="25" t="str">
        <f t="shared" si="1"/>
        <v>V</v>
      </c>
      <c r="U9" s="26">
        <f t="shared" si="8"/>
        <v>46087</v>
      </c>
      <c r="V9" s="27" t="str">
        <f>IF(MOD(MATCH(U9,Vacances!$A$3:$A$202,1),2)=1," ","")</f>
        <v/>
      </c>
      <c r="W9" s="27" t="str">
        <f>IF(MOD(MATCH(U9,Vacances!$B$3:$B$202,1),2)=1," ","")</f>
        <v/>
      </c>
      <c r="X9" s="27" t="str">
        <f>IF(MOD(MATCH(U9,Vacances!$C$3:$C$202,1),2)=1," ","")</f>
        <v xml:space="preserve"> </v>
      </c>
      <c r="Y9" s="28" t="str">
        <v xml:space="preserve"> </v>
      </c>
      <c r="Z9" s="29"/>
      <c r="AA9" s="87" t="str">
        <f>IF(U9="","",IF(ISERROR(MATCH(U9,Lune!$A$1:$A$1000,0)),IF(WEEKDAY(U9)=5,INT((U9-DATE(YEAR(U9),1,1))/7+1),IF(AND(WEEKDAY(U9)=4,NOT( ISERROR(MATCH(U9+1,Lune!$A$1:$A$1000,0)))),INT((U9+1-DATE(YEAR(U9+1),1,1))/7+1),"")),INDEX(Lune!$B$1:$B$1000,MATCH(U9,Lune!$A$1:$A$1000,0),1)))</f>
        <v/>
      </c>
      <c r="AB9" s="25" t="str">
        <f t="shared" si="2"/>
        <v>L</v>
      </c>
      <c r="AC9" s="26">
        <f t="shared" si="9"/>
        <v>46118</v>
      </c>
      <c r="AD9" s="27" t="str">
        <f>IF(MOD(MATCH(AC9,Vacances!$A$3:$A$202,1),2)=1," ","")</f>
        <v xml:space="preserve"> </v>
      </c>
      <c r="AE9" s="27" t="str">
        <f>IF(MOD(MATCH(AC9,Vacances!$B$3:$B$202,1),2)=1," ","")</f>
        <v/>
      </c>
      <c r="AF9" s="27" t="str">
        <f>IF(MOD(MATCH(AC9,Vacances!$C$3:$C$202,1),2)=1," ","")</f>
        <v/>
      </c>
      <c r="AG9" s="28" t="str">
        <v xml:space="preserve">  </v>
      </c>
      <c r="AH9" s="29"/>
      <c r="AI9" s="87" t="str">
        <f>IF(AC9="","",IF(ISERROR(MATCH(AC9,Lune!$A$1:$A$1000,0)),IF(WEEKDAY(AC9)=5,INT((AC9-DATE(YEAR(AC9),1,1))/7+1),IF(AND(WEEKDAY(AC9)=4,NOT( ISERROR(MATCH(AC9+1,Lune!$A$1:$A$1000,0)))),INT((AC9+1-DATE(YEAR(AC9+1),1,1))/7+1),"")),INDEX(Lune!$B$1:$B$1000,MATCH(AC9,Lune!$A$1:$A$1000,0),1)))</f>
        <v/>
      </c>
      <c r="AJ9" s="25" t="str">
        <f t="shared" si="3"/>
        <v>M</v>
      </c>
      <c r="AK9" s="26">
        <f t="shared" si="10"/>
        <v>46148</v>
      </c>
      <c r="AL9" s="27" t="str">
        <f>IF(MOD(MATCH(AK9,Vacances!$A$3:$A$202,1),2)=1," ","")</f>
        <v/>
      </c>
      <c r="AM9" s="27" t="str">
        <f>IF(MOD(MATCH(AK9,Vacances!$B$3:$B$202,1),2)=1," ","")</f>
        <v/>
      </c>
      <c r="AN9" s="27" t="str">
        <f>IF(MOD(MATCH(AK9,Vacances!$C$3:$C$202,1),2)=1," ","")</f>
        <v/>
      </c>
      <c r="AO9" s="28" t="str">
        <v xml:space="preserve"> </v>
      </c>
      <c r="AP9" s="29"/>
      <c r="AQ9" s="87" t="str">
        <f>IF(AK9="","",IF(ISERROR(MATCH(AK9,Lune!$A$1:$A$1000,0)),IF(WEEKDAY(AK9)=5,INT((AK9-DATE(YEAR(AK9),1,1))/7+1),IF(AND(WEEKDAY(AK9)=4,NOT( ISERROR(MATCH(AK9+1,Lune!$A$1:$A$1000,0)))),INT((AK9+1-DATE(YEAR(AK9+1),1,1))/7+1),"")),INDEX(Lune!$B$1:$B$1000,MATCH(AK9,Lune!$A$1:$A$1000,0),1)))</f>
        <v/>
      </c>
      <c r="AR9" s="25" t="str">
        <f t="shared" si="4"/>
        <v>S</v>
      </c>
      <c r="AS9" s="26">
        <f t="shared" si="11"/>
        <v>46179</v>
      </c>
      <c r="AT9" s="27" t="str">
        <f>IF(MOD(MATCH(AS9,Vacances!$A$3:$A$202,1),2)=1," ","")</f>
        <v/>
      </c>
      <c r="AU9" s="27" t="str">
        <f>IF(MOD(MATCH(AS9,Vacances!$B$3:$B$202,1),2)=1," ","")</f>
        <v/>
      </c>
      <c r="AV9" s="27" t="str">
        <f>IF(MOD(MATCH(AS9,Vacances!$C$3:$C$202,1),2)=1," ","")</f>
        <v/>
      </c>
      <c r="AW9" s="28" t="str">
        <v xml:space="preserve"> </v>
      </c>
      <c r="AX9" s="29"/>
      <c r="AY9" s="87" t="str">
        <f>IF(AS9="","",IF(ISERROR(MATCH(AS9,Lune!$A$1:$A$1000,0)),IF(WEEKDAY(AS9)=5,INT((AS9-DATE(YEAR(AS9),1,1))/7+1),IF(AND(WEEKDAY(AS9)=4,NOT( ISERROR(MATCH(AS9+1,Lune!$A$1:$A$1000,0)))),INT((AS9+1-DATE(YEAR(AS9+1),1,1))/7+1),"")),INDEX(Lune!$B$1:$B$1000,MATCH(AS9,Lune!$A$1:$A$1000,0),1)))</f>
        <v/>
      </c>
    </row>
    <row r="10" spans="1:51" ht="15" customHeight="1" x14ac:dyDescent="0.25">
      <c r="A10" s="34" t="s">
        <v>6</v>
      </c>
      <c r="D10" s="25" t="str">
        <f t="shared" si="5"/>
        <v>M</v>
      </c>
      <c r="E10" s="26">
        <f t="shared" si="6"/>
        <v>46029</v>
      </c>
      <c r="F10" s="27" t="str">
        <f>IF(MOD(MATCH(E10,Vacances!$A$3:$A$202,1),2)=1," ","")</f>
        <v/>
      </c>
      <c r="G10" s="27" t="str">
        <f>IF(MOD(MATCH(E10,Vacances!$B$3:$B$202,1),2)=1," ","")</f>
        <v/>
      </c>
      <c r="H10" s="27" t="str">
        <f>IF(MOD(MATCH(E10,Vacances!$C$3:$C$202,1),2)=1," ","")</f>
        <v/>
      </c>
      <c r="I10" s="28" t="str">
        <v xml:space="preserve"> </v>
      </c>
      <c r="J10" s="29"/>
      <c r="K10" s="87" t="str">
        <f>IF(E10="","",IF(ISERROR(MATCH(E10,Lune!$A$1:$A$1000,0)),IF(WEEKDAY(E10)=5,INT((E10-DATE(YEAR(E10),1,1))/7+1),IF(AND(WEEKDAY(E10)=4,NOT( ISERROR(MATCH(E10+1,Lune!$A$1:$A$1000,0)))),INT((E10+1-DATE(YEAR(E10+1),1,1))/7+1),"")),INDEX(Lune!$B$1:$B$1000,MATCH(E10,Lune!$A$1:$A$1000,0),1)))</f>
        <v/>
      </c>
      <c r="L10" s="25" t="str">
        <f t="shared" si="0"/>
        <v>S</v>
      </c>
      <c r="M10" s="26">
        <f t="shared" si="7"/>
        <v>46060</v>
      </c>
      <c r="N10" s="27" t="str">
        <f>IF(MOD(MATCH(M10,Vacances!$A$3:$A$202,1),2)=1," ","")</f>
        <v/>
      </c>
      <c r="O10" s="27" t="str">
        <f>IF(MOD(MATCH(M10,Vacances!$B$3:$B$202,1),2)=1," ","")</f>
        <v/>
      </c>
      <c r="P10" s="27" t="str">
        <f>IF(MOD(MATCH(M10,Vacances!$C$3:$C$202,1),2)=1," ","")</f>
        <v/>
      </c>
      <c r="Q10" s="28" t="str">
        <v xml:space="preserve"> </v>
      </c>
      <c r="R10" s="29"/>
      <c r="S10" s="87" t="str">
        <f>IF(M10="","",IF(ISERROR(MATCH(M10,Lune!$A$1:$A$1000,0)),IF(WEEKDAY(M10)=5,INT((M10-DATE(YEAR(M10),1,1))/7+1),IF(AND(WEEKDAY(M10)=4,NOT( ISERROR(MATCH(M10+1,Lune!$A$1:$A$1000,0)))),INT((M10+1-DATE(YEAR(M10+1),1,1))/7+1),"")),INDEX(Lune!$B$1:$B$1000,MATCH(M10,Lune!$A$1:$A$1000,0),1)))</f>
        <v/>
      </c>
      <c r="T10" s="25" t="str">
        <f t="shared" si="1"/>
        <v>S</v>
      </c>
      <c r="U10" s="26">
        <f t="shared" si="8"/>
        <v>46088</v>
      </c>
      <c r="V10" s="27" t="str">
        <f>IF(MOD(MATCH(U10,Vacances!$A$3:$A$202,1),2)=1," ","")</f>
        <v/>
      </c>
      <c r="W10" s="27" t="str">
        <f>IF(MOD(MATCH(U10,Vacances!$B$3:$B$202,1),2)=1," ","")</f>
        <v/>
      </c>
      <c r="X10" s="27" t="str">
        <f>IF(MOD(MATCH(U10,Vacances!$C$3:$C$202,1),2)=1," ","")</f>
        <v xml:space="preserve"> </v>
      </c>
      <c r="Y10" s="28" t="str">
        <v xml:space="preserve"> </v>
      </c>
      <c r="Z10" s="29"/>
      <c r="AA10" s="87" t="str">
        <f>IF(U10="","",IF(ISERROR(MATCH(U10,Lune!$A$1:$A$1000,0)),IF(WEEKDAY(U10)=5,INT((U10-DATE(YEAR(U10),1,1))/7+1),IF(AND(WEEKDAY(U10)=4,NOT( ISERROR(MATCH(U10+1,Lune!$A$1:$A$1000,0)))),INT((U10+1-DATE(YEAR(U10+1),1,1))/7+1),"")),INDEX(Lune!$B$1:$B$1000,MATCH(U10,Lune!$A$1:$A$1000,0),1)))</f>
        <v/>
      </c>
      <c r="AB10" s="25" t="str">
        <f t="shared" si="2"/>
        <v>M</v>
      </c>
      <c r="AC10" s="26">
        <f t="shared" si="9"/>
        <v>46119</v>
      </c>
      <c r="AD10" s="27" t="str">
        <f>IF(MOD(MATCH(AC10,Vacances!$A$3:$A$202,1),2)=1," ","")</f>
        <v xml:space="preserve"> </v>
      </c>
      <c r="AE10" s="27" t="str">
        <f>IF(MOD(MATCH(AC10,Vacances!$B$3:$B$202,1),2)=1," ","")</f>
        <v/>
      </c>
      <c r="AF10" s="27" t="str">
        <f>IF(MOD(MATCH(AC10,Vacances!$C$3:$C$202,1),2)=1," ","")</f>
        <v/>
      </c>
      <c r="AG10" s="28" t="str">
        <v xml:space="preserve"> </v>
      </c>
      <c r="AH10" s="29"/>
      <c r="AI10" s="87" t="str">
        <f>IF(AC10="","",IF(ISERROR(MATCH(AC10,Lune!$A$1:$A$1000,0)),IF(WEEKDAY(AC10)=5,INT((AC10-DATE(YEAR(AC10),1,1))/7+1),IF(AND(WEEKDAY(AC10)=4,NOT( ISERROR(MATCH(AC10+1,Lune!$A$1:$A$1000,0)))),INT((AC10+1-DATE(YEAR(AC10+1),1,1))/7+1),"")),INDEX(Lune!$B$1:$B$1000,MATCH(AC10,Lune!$A$1:$A$1000,0),1)))</f>
        <v/>
      </c>
      <c r="AJ10" s="25" t="str">
        <f t="shared" si="3"/>
        <v>J</v>
      </c>
      <c r="AK10" s="26">
        <f t="shared" si="10"/>
        <v>46149</v>
      </c>
      <c r="AL10" s="27" t="str">
        <f>IF(MOD(MATCH(AK10,Vacances!$A$3:$A$202,1),2)=1," ","")</f>
        <v/>
      </c>
      <c r="AM10" s="27" t="str">
        <f>IF(MOD(MATCH(AK10,Vacances!$B$3:$B$202,1),2)=1," ","")</f>
        <v/>
      </c>
      <c r="AN10" s="27" t="str">
        <f>IF(MOD(MATCH(AK10,Vacances!$C$3:$C$202,1),2)=1," ","")</f>
        <v/>
      </c>
      <c r="AO10" s="28" t="str">
        <v xml:space="preserve"> </v>
      </c>
      <c r="AP10" s="29"/>
      <c r="AQ10" s="87">
        <f>IF(AK10="","",IF(ISERROR(MATCH(AK10,Lune!$A$1:$A$1000,0)),IF(WEEKDAY(AK10)=5,INT((AK10-DATE(YEAR(AK10),1,1))/7+1),IF(AND(WEEKDAY(AK10)=4,NOT( ISERROR(MATCH(AK10+1,Lune!$A$1:$A$1000,0)))),INT((AK10+1-DATE(YEAR(AK10+1),1,1))/7+1),"")),INDEX(Lune!$B$1:$B$1000,MATCH(AK10,Lune!$A$1:$A$1000,0),1)))</f>
        <v>19</v>
      </c>
      <c r="AR10" s="25" t="str">
        <f t="shared" si="4"/>
        <v>D</v>
      </c>
      <c r="AS10" s="26">
        <f t="shared" si="11"/>
        <v>46180</v>
      </c>
      <c r="AT10" s="27" t="str">
        <f>IF(MOD(MATCH(AS10,Vacances!$A$3:$A$202,1),2)=1," ","")</f>
        <v/>
      </c>
      <c r="AU10" s="27" t="str">
        <f>IF(MOD(MATCH(AS10,Vacances!$B$3:$B$202,1),2)=1," ","")</f>
        <v/>
      </c>
      <c r="AV10" s="27" t="str">
        <f>IF(MOD(MATCH(AS10,Vacances!$C$3:$C$202,1),2)=1," ","")</f>
        <v/>
      </c>
      <c r="AW10" s="28" t="str">
        <v xml:space="preserve"> </v>
      </c>
      <c r="AX10" s="29"/>
      <c r="AY10" s="87" t="str">
        <f>IF(AS10="","",IF(ISERROR(MATCH(AS10,Lune!$A$1:$A$1000,0)),IF(WEEKDAY(AS10)=5,INT((AS10-DATE(YEAR(AS10),1,1))/7+1),IF(AND(WEEKDAY(AS10)=4,NOT( ISERROR(MATCH(AS10+1,Lune!$A$1:$A$1000,0)))),INT((AS10+1-DATE(YEAR(AS10+1),1,1))/7+1),"")),INDEX(Lune!$B$1:$B$1000,MATCH(AS10,Lune!$A$1:$A$1000,0),1)))</f>
        <v/>
      </c>
    </row>
    <row r="11" spans="1:51" ht="15" customHeight="1" x14ac:dyDescent="0.25">
      <c r="A11" s="34" t="s">
        <v>7</v>
      </c>
      <c r="D11" s="25" t="str">
        <f t="shared" si="5"/>
        <v>J</v>
      </c>
      <c r="E11" s="26">
        <f t="shared" si="6"/>
        <v>46030</v>
      </c>
      <c r="F11" s="27" t="str">
        <f>IF(MOD(MATCH(E11,Vacances!$A$3:$A$202,1),2)=1," ","")</f>
        <v/>
      </c>
      <c r="G11" s="27" t="str">
        <f>IF(MOD(MATCH(E11,Vacances!$B$3:$B$202,1),2)=1," ","")</f>
        <v/>
      </c>
      <c r="H11" s="27" t="str">
        <f>IF(MOD(MATCH(E11,Vacances!$C$3:$C$202,1),2)=1," ","")</f>
        <v/>
      </c>
      <c r="I11" s="28" t="str">
        <v xml:space="preserve"> </v>
      </c>
      <c r="J11" s="29"/>
      <c r="K11" s="87">
        <f>IF(E11="","",IF(ISERROR(MATCH(E11,Lune!$A$1:$A$1000,0)),IF(WEEKDAY(E11)=5,INT((E11-DATE(YEAR(E11),1,1))/7+1),IF(AND(WEEKDAY(E11)=4,NOT( ISERROR(MATCH(E11+1,Lune!$A$1:$A$1000,0)))),INT((E11+1-DATE(YEAR(E11+1),1,1))/7+1),"")),INDEX(Lune!$B$1:$B$1000,MATCH(E11,Lune!$A$1:$A$1000,0),1)))</f>
        <v>2</v>
      </c>
      <c r="L11" s="25" t="str">
        <f t="shared" si="0"/>
        <v>D</v>
      </c>
      <c r="M11" s="26">
        <f t="shared" si="7"/>
        <v>46061</v>
      </c>
      <c r="N11" s="27" t="str">
        <f>IF(MOD(MATCH(M11,Vacances!$A$3:$A$202,1),2)=1," ","")</f>
        <v xml:space="preserve"> </v>
      </c>
      <c r="O11" s="27" t="str">
        <f>IF(MOD(MATCH(M11,Vacances!$B$3:$B$202,1),2)=1," ","")</f>
        <v/>
      </c>
      <c r="P11" s="27" t="str">
        <f>IF(MOD(MATCH(M11,Vacances!$C$3:$C$202,1),2)=1," ","")</f>
        <v/>
      </c>
      <c r="Q11" s="28" t="str">
        <v xml:space="preserve"> </v>
      </c>
      <c r="R11" s="29"/>
      <c r="S11" s="87" t="str">
        <f>IF(M11="","",IF(ISERROR(MATCH(M11,Lune!$A$1:$A$1000,0)),IF(WEEKDAY(M11)=5,INT((M11-DATE(YEAR(M11),1,1))/7+1),IF(AND(WEEKDAY(M11)=4,NOT( ISERROR(MATCH(M11+1,Lune!$A$1:$A$1000,0)))),INT((M11+1-DATE(YEAR(M11+1),1,1))/7+1),"")),INDEX(Lune!$B$1:$B$1000,MATCH(M11,Lune!$A$1:$A$1000,0),1)))</f>
        <v/>
      </c>
      <c r="T11" s="25" t="str">
        <f t="shared" si="1"/>
        <v>D</v>
      </c>
      <c r="U11" s="26">
        <f t="shared" si="8"/>
        <v>46089</v>
      </c>
      <c r="V11" s="27" t="str">
        <f>IF(MOD(MATCH(U11,Vacances!$A$3:$A$202,1),2)=1," ","")</f>
        <v/>
      </c>
      <c r="W11" s="27" t="str">
        <f>IF(MOD(MATCH(U11,Vacances!$B$3:$B$202,1),2)=1," ","")</f>
        <v/>
      </c>
      <c r="X11" s="27" t="str">
        <f>IF(MOD(MATCH(U11,Vacances!$C$3:$C$202,1),2)=1," ","")</f>
        <v xml:space="preserve"> </v>
      </c>
      <c r="Y11" s="28" t="str">
        <v xml:space="preserve"> </v>
      </c>
      <c r="Z11" s="29"/>
      <c r="AA11" s="87" t="str">
        <f>IF(U11="","",IF(ISERROR(MATCH(U11,Lune!$A$1:$A$1000,0)),IF(WEEKDAY(U11)=5,INT((U11-DATE(YEAR(U11),1,1))/7+1),IF(AND(WEEKDAY(U11)=4,NOT( ISERROR(MATCH(U11+1,Lune!$A$1:$A$1000,0)))),INT((U11+1-DATE(YEAR(U11+1),1,1))/7+1),"")),INDEX(Lune!$B$1:$B$1000,MATCH(U11,Lune!$A$1:$A$1000,0),1)))</f>
        <v/>
      </c>
      <c r="AB11" s="25" t="str">
        <f t="shared" si="2"/>
        <v>M</v>
      </c>
      <c r="AC11" s="26">
        <f t="shared" si="9"/>
        <v>46120</v>
      </c>
      <c r="AD11" s="27" t="str">
        <f>IF(MOD(MATCH(AC11,Vacances!$A$3:$A$202,1),2)=1," ","")</f>
        <v xml:space="preserve"> </v>
      </c>
      <c r="AE11" s="27" t="str">
        <f>IF(MOD(MATCH(AC11,Vacances!$B$3:$B$202,1),2)=1," ","")</f>
        <v/>
      </c>
      <c r="AF11" s="27" t="str">
        <f>IF(MOD(MATCH(AC11,Vacances!$C$3:$C$202,1),2)=1," ","")</f>
        <v/>
      </c>
      <c r="AG11" s="28" t="str">
        <v xml:space="preserve"> </v>
      </c>
      <c r="AH11" s="29"/>
      <c r="AI11" s="87" t="str">
        <f>IF(AC11="","",IF(ISERROR(MATCH(AC11,Lune!$A$1:$A$1000,0)),IF(WEEKDAY(AC11)=5,INT((AC11-DATE(YEAR(AC11),1,1))/7+1),IF(AND(WEEKDAY(AC11)=4,NOT( ISERROR(MATCH(AC11+1,Lune!$A$1:$A$1000,0)))),INT((AC11+1-DATE(YEAR(AC11+1),1,1))/7+1),"")),INDEX(Lune!$B$1:$B$1000,MATCH(AC11,Lune!$A$1:$A$1000,0),1)))</f>
        <v/>
      </c>
      <c r="AJ11" s="25" t="str">
        <f t="shared" si="3"/>
        <v>V</v>
      </c>
      <c r="AK11" s="26">
        <f t="shared" si="10"/>
        <v>46150</v>
      </c>
      <c r="AL11" s="27" t="str">
        <f>IF(MOD(MATCH(AK11,Vacances!$A$3:$A$202,1),2)=1," ","")</f>
        <v/>
      </c>
      <c r="AM11" s="27" t="str">
        <f>IF(MOD(MATCH(AK11,Vacances!$B$3:$B$202,1),2)=1," ","")</f>
        <v/>
      </c>
      <c r="AN11" s="27" t="str">
        <f>IF(MOD(MATCH(AK11,Vacances!$C$3:$C$202,1),2)=1," ","")</f>
        <v/>
      </c>
      <c r="AO11" s="28" t="str">
        <v xml:space="preserve"> Victoire 1945</v>
      </c>
      <c r="AP11" s="29"/>
      <c r="AQ11" s="87" t="str">
        <f>IF(AK11="","",IF(ISERROR(MATCH(AK11,Lune!$A$1:$A$1000,0)),IF(WEEKDAY(AK11)=5,INT((AK11-DATE(YEAR(AK11),1,1))/7+1),IF(AND(WEEKDAY(AK11)=4,NOT( ISERROR(MATCH(AK11+1,Lune!$A$1:$A$1000,0)))),INT((AK11+1-DATE(YEAR(AK11+1),1,1))/7+1),"")),INDEX(Lune!$B$1:$B$1000,MATCH(AK11,Lune!$A$1:$A$1000,0),1)))</f>
        <v/>
      </c>
      <c r="AR11" s="25" t="str">
        <f t="shared" si="4"/>
        <v>L</v>
      </c>
      <c r="AS11" s="26">
        <f t="shared" si="11"/>
        <v>46181</v>
      </c>
      <c r="AT11" s="27" t="str">
        <f>IF(MOD(MATCH(AS11,Vacances!$A$3:$A$202,1),2)=1," ","")</f>
        <v/>
      </c>
      <c r="AU11" s="27" t="str">
        <f>IF(MOD(MATCH(AS11,Vacances!$B$3:$B$202,1),2)=1," ","")</f>
        <v/>
      </c>
      <c r="AV11" s="27" t="str">
        <f>IF(MOD(MATCH(AS11,Vacances!$C$3:$C$202,1),2)=1," ","")</f>
        <v/>
      </c>
      <c r="AW11" s="28" t="str">
        <v xml:space="preserve"> </v>
      </c>
      <c r="AX11" s="29"/>
      <c r="AY11" s="87" t="str">
        <f>IF(AS11="","",IF(ISERROR(MATCH(AS11,Lune!$A$1:$A$1000,0)),IF(WEEKDAY(AS11)=5,INT((AS11-DATE(YEAR(AS11),1,1))/7+1),IF(AND(WEEKDAY(AS11)=4,NOT( ISERROR(MATCH(AS11+1,Lune!$A$1:$A$1000,0)))),INT((AS11+1-DATE(YEAR(AS11+1),1,1))/7+1),"")),INDEX(Lune!$B$1:$B$1000,MATCH(AS11,Lune!$A$1:$A$1000,0),1)))</f>
        <v>◑</v>
      </c>
    </row>
    <row r="12" spans="1:51" ht="15" customHeight="1" x14ac:dyDescent="0.25">
      <c r="A12" s="34" t="s">
        <v>8</v>
      </c>
      <c r="D12" s="25" t="str">
        <f t="shared" si="5"/>
        <v>V</v>
      </c>
      <c r="E12" s="26">
        <f t="shared" si="6"/>
        <v>46031</v>
      </c>
      <c r="F12" s="27" t="str">
        <f>IF(MOD(MATCH(E12,Vacances!$A$3:$A$202,1),2)=1," ","")</f>
        <v/>
      </c>
      <c r="G12" s="27" t="str">
        <f>IF(MOD(MATCH(E12,Vacances!$B$3:$B$202,1),2)=1," ","")</f>
        <v/>
      </c>
      <c r="H12" s="27" t="str">
        <f>IF(MOD(MATCH(E12,Vacances!$C$3:$C$202,1),2)=1," ","")</f>
        <v/>
      </c>
      <c r="I12" s="28" t="str">
        <v xml:space="preserve"> </v>
      </c>
      <c r="J12" s="29"/>
      <c r="K12" s="87" t="str">
        <f>IF(E12="","",IF(ISERROR(MATCH(E12,Lune!$A$1:$A$1000,0)),IF(WEEKDAY(E12)=5,INT((E12-DATE(YEAR(E12),1,1))/7+1),IF(AND(WEEKDAY(E12)=4,NOT( ISERROR(MATCH(E12+1,Lune!$A$1:$A$1000,0)))),INT((E12+1-DATE(YEAR(E12+1),1,1))/7+1),"")),INDEX(Lune!$B$1:$B$1000,MATCH(E12,Lune!$A$1:$A$1000,0),1)))</f>
        <v/>
      </c>
      <c r="L12" s="25" t="str">
        <f t="shared" si="0"/>
        <v>L</v>
      </c>
      <c r="M12" s="26">
        <f t="shared" si="7"/>
        <v>46062</v>
      </c>
      <c r="N12" s="27" t="str">
        <f>IF(MOD(MATCH(M12,Vacances!$A$3:$A$202,1),2)=1," ","")</f>
        <v xml:space="preserve"> </v>
      </c>
      <c r="O12" s="27" t="str">
        <f>IF(MOD(MATCH(M12,Vacances!$B$3:$B$202,1),2)=1," ","")</f>
        <v/>
      </c>
      <c r="P12" s="27" t="str">
        <f>IF(MOD(MATCH(M12,Vacances!$C$3:$C$202,1),2)=1," ","")</f>
        <v/>
      </c>
      <c r="Q12" s="28" t="str">
        <v xml:space="preserve"> </v>
      </c>
      <c r="R12" s="29"/>
      <c r="S12" s="87" t="str">
        <f>IF(M12="","",IF(ISERROR(MATCH(M12,Lune!$A$1:$A$1000,0)),IF(WEEKDAY(M12)=5,INT((M12-DATE(YEAR(M12),1,1))/7+1),IF(AND(WEEKDAY(M12)=4,NOT( ISERROR(MATCH(M12+1,Lune!$A$1:$A$1000,0)))),INT((M12+1-DATE(YEAR(M12+1),1,1))/7+1),"")),INDEX(Lune!$B$1:$B$1000,MATCH(M12,Lune!$A$1:$A$1000,0),1)))</f>
        <v>◑</v>
      </c>
      <c r="T12" s="25" t="str">
        <f t="shared" si="1"/>
        <v>L</v>
      </c>
      <c r="U12" s="26">
        <f t="shared" si="8"/>
        <v>46090</v>
      </c>
      <c r="V12" s="27" t="str">
        <f>IF(MOD(MATCH(U12,Vacances!$A$3:$A$202,1),2)=1," ","")</f>
        <v/>
      </c>
      <c r="W12" s="27" t="str">
        <f>IF(MOD(MATCH(U12,Vacances!$B$3:$B$202,1),2)=1," ","")</f>
        <v/>
      </c>
      <c r="X12" s="27" t="str">
        <f>IF(MOD(MATCH(U12,Vacances!$C$3:$C$202,1),2)=1," ","")</f>
        <v/>
      </c>
      <c r="Y12" s="28" t="str">
        <v xml:space="preserve"> </v>
      </c>
      <c r="Z12" s="29"/>
      <c r="AA12" s="87" t="str">
        <f>IF(U12="","",IF(ISERROR(MATCH(U12,Lune!$A$1:$A$1000,0)),IF(WEEKDAY(U12)=5,INT((U12-DATE(YEAR(U12),1,1))/7+1),IF(AND(WEEKDAY(U12)=4,NOT( ISERROR(MATCH(U12+1,Lune!$A$1:$A$1000,0)))),INT((U12+1-DATE(YEAR(U12+1),1,1))/7+1),"")),INDEX(Lune!$B$1:$B$1000,MATCH(U12,Lune!$A$1:$A$1000,0),1)))</f>
        <v/>
      </c>
      <c r="AB12" s="25" t="str">
        <f t="shared" si="2"/>
        <v>J</v>
      </c>
      <c r="AC12" s="26">
        <f t="shared" si="9"/>
        <v>46121</v>
      </c>
      <c r="AD12" s="27" t="str">
        <f>IF(MOD(MATCH(AC12,Vacances!$A$3:$A$202,1),2)=1," ","")</f>
        <v xml:space="preserve"> </v>
      </c>
      <c r="AE12" s="27" t="str">
        <f>IF(MOD(MATCH(AC12,Vacances!$B$3:$B$202,1),2)=1," ","")</f>
        <v/>
      </c>
      <c r="AF12" s="27" t="str">
        <f>IF(MOD(MATCH(AC12,Vacances!$C$3:$C$202,1),2)=1," ","")</f>
        <v/>
      </c>
      <c r="AG12" s="28" t="str">
        <v xml:space="preserve"> </v>
      </c>
      <c r="AH12" s="29"/>
      <c r="AI12" s="87">
        <f>IF(AC12="","",IF(ISERROR(MATCH(AC12,Lune!$A$1:$A$1000,0)),IF(WEEKDAY(AC12)=5,INT((AC12-DATE(YEAR(AC12),1,1))/7+1),IF(AND(WEEKDAY(AC12)=4,NOT( ISERROR(MATCH(AC12+1,Lune!$A$1:$A$1000,0)))),INT((AC12+1-DATE(YEAR(AC12+1),1,1))/7+1),"")),INDEX(Lune!$B$1:$B$1000,MATCH(AC12,Lune!$A$1:$A$1000,0),1)))</f>
        <v>15</v>
      </c>
      <c r="AJ12" s="25" t="str">
        <f t="shared" si="3"/>
        <v>S</v>
      </c>
      <c r="AK12" s="26">
        <f t="shared" si="10"/>
        <v>46151</v>
      </c>
      <c r="AL12" s="27" t="str">
        <f>IF(MOD(MATCH(AK12,Vacances!$A$3:$A$202,1),2)=1," ","")</f>
        <v/>
      </c>
      <c r="AM12" s="27" t="str">
        <f>IF(MOD(MATCH(AK12,Vacances!$B$3:$B$202,1),2)=1," ","")</f>
        <v/>
      </c>
      <c r="AN12" s="27" t="str">
        <f>IF(MOD(MATCH(AK12,Vacances!$C$3:$C$202,1),2)=1," ","")</f>
        <v/>
      </c>
      <c r="AO12" s="28" t="str">
        <v xml:space="preserve"> </v>
      </c>
      <c r="AP12" s="29"/>
      <c r="AQ12" s="87" t="str">
        <f>IF(AK12="","",IF(ISERROR(MATCH(AK12,Lune!$A$1:$A$1000,0)),IF(WEEKDAY(AK12)=5,INT((AK12-DATE(YEAR(AK12),1,1))/7+1),IF(AND(WEEKDAY(AK12)=4,NOT( ISERROR(MATCH(AK12+1,Lune!$A$1:$A$1000,0)))),INT((AK12+1-DATE(YEAR(AK12+1),1,1))/7+1),"")),INDEX(Lune!$B$1:$B$1000,MATCH(AK12,Lune!$A$1:$A$1000,0),1)))</f>
        <v>◑</v>
      </c>
      <c r="AR12" s="25" t="str">
        <f t="shared" si="4"/>
        <v>M</v>
      </c>
      <c r="AS12" s="26">
        <f t="shared" si="11"/>
        <v>46182</v>
      </c>
      <c r="AT12" s="27" t="str">
        <f>IF(MOD(MATCH(AS12,Vacances!$A$3:$A$202,1),2)=1," ","")</f>
        <v/>
      </c>
      <c r="AU12" s="27" t="str">
        <f>IF(MOD(MATCH(AS12,Vacances!$B$3:$B$202,1),2)=1," ","")</f>
        <v/>
      </c>
      <c r="AV12" s="27" t="str">
        <f>IF(MOD(MATCH(AS12,Vacances!$C$3:$C$202,1),2)=1," ","")</f>
        <v/>
      </c>
      <c r="AW12" s="28" t="str">
        <v xml:space="preserve"> </v>
      </c>
      <c r="AX12" s="29"/>
      <c r="AY12" s="87" t="str">
        <f>IF(AS12="","",IF(ISERROR(MATCH(AS12,Lune!$A$1:$A$1000,0)),IF(WEEKDAY(AS12)=5,INT((AS12-DATE(YEAR(AS12),1,1))/7+1),IF(AND(WEEKDAY(AS12)=4,NOT( ISERROR(MATCH(AS12+1,Lune!$A$1:$A$1000,0)))),INT((AS12+1-DATE(YEAR(AS12+1),1,1))/7+1),"")),INDEX(Lune!$B$1:$B$1000,MATCH(AS12,Lune!$A$1:$A$1000,0),1)))</f>
        <v/>
      </c>
    </row>
    <row r="13" spans="1:51" ht="15" customHeight="1" x14ac:dyDescent="0.25">
      <c r="A13" s="34" t="s">
        <v>9</v>
      </c>
      <c r="D13" s="25" t="str">
        <f t="shared" si="5"/>
        <v>S</v>
      </c>
      <c r="E13" s="26">
        <f t="shared" si="6"/>
        <v>46032</v>
      </c>
      <c r="F13" s="27" t="str">
        <f>IF(MOD(MATCH(E13,Vacances!$A$3:$A$202,1),2)=1," ","")</f>
        <v/>
      </c>
      <c r="G13" s="27" t="str">
        <f>IF(MOD(MATCH(E13,Vacances!$B$3:$B$202,1),2)=1," ","")</f>
        <v/>
      </c>
      <c r="H13" s="27" t="str">
        <f>IF(MOD(MATCH(E13,Vacances!$C$3:$C$202,1),2)=1," ","")</f>
        <v/>
      </c>
      <c r="I13" s="28" t="str">
        <v xml:space="preserve"> </v>
      </c>
      <c r="J13" s="29"/>
      <c r="K13" s="87" t="str">
        <f>IF(E13="","",IF(ISERROR(MATCH(E13,Lune!$A$1:$A$1000,0)),IF(WEEKDAY(E13)=5,INT((E13-DATE(YEAR(E13),1,1))/7+1),IF(AND(WEEKDAY(E13)=4,NOT( ISERROR(MATCH(E13+1,Lune!$A$1:$A$1000,0)))),INT((E13+1-DATE(YEAR(E13+1),1,1))/7+1),"")),INDEX(Lune!$B$1:$B$1000,MATCH(E13,Lune!$A$1:$A$1000,0),1)))</f>
        <v>◑</v>
      </c>
      <c r="L13" s="25" t="str">
        <f t="shared" si="0"/>
        <v>M</v>
      </c>
      <c r="M13" s="26">
        <f t="shared" si="7"/>
        <v>46063</v>
      </c>
      <c r="N13" s="27" t="str">
        <f>IF(MOD(MATCH(M13,Vacances!$A$3:$A$202,1),2)=1," ","")</f>
        <v xml:space="preserve"> </v>
      </c>
      <c r="O13" s="27" t="str">
        <f>IF(MOD(MATCH(M13,Vacances!$B$3:$B$202,1),2)=1," ","")</f>
        <v/>
      </c>
      <c r="P13" s="27" t="str">
        <f>IF(MOD(MATCH(M13,Vacances!$C$3:$C$202,1),2)=1," ","")</f>
        <v/>
      </c>
      <c r="Q13" s="28" t="str">
        <v xml:space="preserve"> </v>
      </c>
      <c r="R13" s="29"/>
      <c r="S13" s="87" t="str">
        <f>IF(M13="","",IF(ISERROR(MATCH(M13,Lune!$A$1:$A$1000,0)),IF(WEEKDAY(M13)=5,INT((M13-DATE(YEAR(M13),1,1))/7+1),IF(AND(WEEKDAY(M13)=4,NOT( ISERROR(MATCH(M13+1,Lune!$A$1:$A$1000,0)))),INT((M13+1-DATE(YEAR(M13+1),1,1))/7+1),"")),INDEX(Lune!$B$1:$B$1000,MATCH(M13,Lune!$A$1:$A$1000,0),1)))</f>
        <v/>
      </c>
      <c r="T13" s="25" t="str">
        <f t="shared" si="1"/>
        <v>M</v>
      </c>
      <c r="U13" s="26">
        <f t="shared" si="8"/>
        <v>46091</v>
      </c>
      <c r="V13" s="27" t="str">
        <f>IF(MOD(MATCH(U13,Vacances!$A$3:$A$202,1),2)=1," ","")</f>
        <v/>
      </c>
      <c r="W13" s="27" t="str">
        <f>IF(MOD(MATCH(U13,Vacances!$B$3:$B$202,1),2)=1," ","")</f>
        <v/>
      </c>
      <c r="X13" s="27" t="str">
        <f>IF(MOD(MATCH(U13,Vacances!$C$3:$C$202,1),2)=1," ","")</f>
        <v/>
      </c>
      <c r="Y13" s="28" t="str">
        <v xml:space="preserve"> </v>
      </c>
      <c r="Z13" s="29"/>
      <c r="AA13" s="87" t="str">
        <f>IF(U13="","",IF(ISERROR(MATCH(U13,Lune!$A$1:$A$1000,0)),IF(WEEKDAY(U13)=5,INT((U13-DATE(YEAR(U13),1,1))/7+1),IF(AND(WEEKDAY(U13)=4,NOT( ISERROR(MATCH(U13+1,Lune!$A$1:$A$1000,0)))),INT((U13+1-DATE(YEAR(U13+1),1,1))/7+1),"")),INDEX(Lune!$B$1:$B$1000,MATCH(U13,Lune!$A$1:$A$1000,0),1)))</f>
        <v/>
      </c>
      <c r="AB13" s="25" t="str">
        <f t="shared" si="2"/>
        <v>V</v>
      </c>
      <c r="AC13" s="26">
        <f t="shared" si="9"/>
        <v>46122</v>
      </c>
      <c r="AD13" s="27" t="str">
        <f>IF(MOD(MATCH(AC13,Vacances!$A$3:$A$202,1),2)=1," ","")</f>
        <v xml:space="preserve"> </v>
      </c>
      <c r="AE13" s="27" t="str">
        <f>IF(MOD(MATCH(AC13,Vacances!$B$3:$B$202,1),2)=1," ","")</f>
        <v/>
      </c>
      <c r="AF13" s="27" t="str">
        <f>IF(MOD(MATCH(AC13,Vacances!$C$3:$C$202,1),2)=1," ","")</f>
        <v/>
      </c>
      <c r="AG13" s="28" t="str">
        <v xml:space="preserve"> </v>
      </c>
      <c r="AH13" s="29"/>
      <c r="AI13" s="87" t="str">
        <f>IF(AC13="","",IF(ISERROR(MATCH(AC13,Lune!$A$1:$A$1000,0)),IF(WEEKDAY(AC13)=5,INT((AC13-DATE(YEAR(AC13),1,1))/7+1),IF(AND(WEEKDAY(AC13)=4,NOT( ISERROR(MATCH(AC13+1,Lune!$A$1:$A$1000,0)))),INT((AC13+1-DATE(YEAR(AC13+1),1,1))/7+1),"")),INDEX(Lune!$B$1:$B$1000,MATCH(AC13,Lune!$A$1:$A$1000,0),1)))</f>
        <v>◑</v>
      </c>
      <c r="AJ13" s="25" t="str">
        <f t="shared" si="3"/>
        <v>D</v>
      </c>
      <c r="AK13" s="26">
        <f t="shared" si="10"/>
        <v>46152</v>
      </c>
      <c r="AL13" s="27" t="str">
        <f>IF(MOD(MATCH(AK13,Vacances!$A$3:$A$202,1),2)=1," ","")</f>
        <v/>
      </c>
      <c r="AM13" s="27" t="str">
        <f>IF(MOD(MATCH(AK13,Vacances!$B$3:$B$202,1),2)=1," ","")</f>
        <v/>
      </c>
      <c r="AN13" s="27" t="str">
        <f>IF(MOD(MATCH(AK13,Vacances!$C$3:$C$202,1),2)=1," ","")</f>
        <v/>
      </c>
      <c r="AO13" s="28" t="str">
        <v xml:space="preserve"> </v>
      </c>
      <c r="AP13" s="29"/>
      <c r="AQ13" s="87" t="str">
        <f>IF(AK13="","",IF(ISERROR(MATCH(AK13,Lune!$A$1:$A$1000,0)),IF(WEEKDAY(AK13)=5,INT((AK13-DATE(YEAR(AK13),1,1))/7+1),IF(AND(WEEKDAY(AK13)=4,NOT( ISERROR(MATCH(AK13+1,Lune!$A$1:$A$1000,0)))),INT((AK13+1-DATE(YEAR(AK13+1),1,1))/7+1),"")),INDEX(Lune!$B$1:$B$1000,MATCH(AK13,Lune!$A$1:$A$1000,0),1)))</f>
        <v/>
      </c>
      <c r="AR13" s="25" t="str">
        <f t="shared" si="4"/>
        <v>M</v>
      </c>
      <c r="AS13" s="26">
        <f t="shared" si="11"/>
        <v>46183</v>
      </c>
      <c r="AT13" s="27" t="str">
        <f>IF(MOD(MATCH(AS13,Vacances!$A$3:$A$202,1),2)=1," ","")</f>
        <v/>
      </c>
      <c r="AU13" s="27" t="str">
        <f>IF(MOD(MATCH(AS13,Vacances!$B$3:$B$202,1),2)=1," ","")</f>
        <v/>
      </c>
      <c r="AV13" s="27" t="str">
        <f>IF(MOD(MATCH(AS13,Vacances!$C$3:$C$202,1),2)=1," ","")</f>
        <v/>
      </c>
      <c r="AW13" s="28" t="str">
        <v xml:space="preserve"> </v>
      </c>
      <c r="AX13" s="29"/>
      <c r="AY13" s="87" t="str">
        <f>IF(AS13="","",IF(ISERROR(MATCH(AS13,Lune!$A$1:$A$1000,0)),IF(WEEKDAY(AS13)=5,INT((AS13-DATE(YEAR(AS13),1,1))/7+1),IF(AND(WEEKDAY(AS13)=4,NOT( ISERROR(MATCH(AS13+1,Lune!$A$1:$A$1000,0)))),INT((AS13+1-DATE(YEAR(AS13+1),1,1))/7+1),"")),INDEX(Lune!$B$1:$B$1000,MATCH(AS13,Lune!$A$1:$A$1000,0),1)))</f>
        <v/>
      </c>
    </row>
    <row r="14" spans="1:51" ht="15" customHeight="1" x14ac:dyDescent="0.25">
      <c r="A14" s="34"/>
      <c r="D14" s="25" t="str">
        <f t="shared" si="5"/>
        <v>D</v>
      </c>
      <c r="E14" s="26">
        <f t="shared" si="6"/>
        <v>46033</v>
      </c>
      <c r="F14" s="27" t="str">
        <f>IF(MOD(MATCH(E14,Vacances!$A$3:$A$202,1),2)=1," ","")</f>
        <v/>
      </c>
      <c r="G14" s="27" t="str">
        <f>IF(MOD(MATCH(E14,Vacances!$B$3:$B$202,1),2)=1," ","")</f>
        <v/>
      </c>
      <c r="H14" s="27" t="str">
        <f>IF(MOD(MATCH(E14,Vacances!$C$3:$C$202,1),2)=1," ","")</f>
        <v/>
      </c>
      <c r="I14" s="28" t="str">
        <v xml:space="preserve"> </v>
      </c>
      <c r="J14" s="29"/>
      <c r="K14" s="87" t="str">
        <f>IF(E14="","",IF(ISERROR(MATCH(E14,Lune!$A$1:$A$1000,0)),IF(WEEKDAY(E14)=5,INT((E14-DATE(YEAR(E14),1,1))/7+1),IF(AND(WEEKDAY(E14)=4,NOT( ISERROR(MATCH(E14+1,Lune!$A$1:$A$1000,0)))),INT((E14+1-DATE(YEAR(E14+1),1,1))/7+1),"")),INDEX(Lune!$B$1:$B$1000,MATCH(E14,Lune!$A$1:$A$1000,0),1)))</f>
        <v/>
      </c>
      <c r="L14" s="25" t="str">
        <f t="shared" si="0"/>
        <v>M</v>
      </c>
      <c r="M14" s="26">
        <f t="shared" si="7"/>
        <v>46064</v>
      </c>
      <c r="N14" s="27" t="str">
        <f>IF(MOD(MATCH(M14,Vacances!$A$3:$A$202,1),2)=1," ","")</f>
        <v xml:space="preserve"> </v>
      </c>
      <c r="O14" s="27" t="str">
        <f>IF(MOD(MATCH(M14,Vacances!$B$3:$B$202,1),2)=1," ","")</f>
        <v/>
      </c>
      <c r="P14" s="27" t="str">
        <f>IF(MOD(MATCH(M14,Vacances!$C$3:$C$202,1),2)=1," ","")</f>
        <v/>
      </c>
      <c r="Q14" s="28" t="str">
        <v xml:space="preserve"> </v>
      </c>
      <c r="R14" s="29"/>
      <c r="S14" s="87" t="str">
        <f>IF(M14="","",IF(ISERROR(MATCH(M14,Lune!$A$1:$A$1000,0)),IF(WEEKDAY(M14)=5,INT((M14-DATE(YEAR(M14),1,1))/7+1),IF(AND(WEEKDAY(M14)=4,NOT( ISERROR(MATCH(M14+1,Lune!$A$1:$A$1000,0)))),INT((M14+1-DATE(YEAR(M14+1),1,1))/7+1),"")),INDEX(Lune!$B$1:$B$1000,MATCH(M14,Lune!$A$1:$A$1000,0),1)))</f>
        <v/>
      </c>
      <c r="T14" s="25" t="str">
        <f t="shared" si="1"/>
        <v>M</v>
      </c>
      <c r="U14" s="26">
        <f t="shared" si="8"/>
        <v>46092</v>
      </c>
      <c r="V14" s="27" t="str">
        <f>IF(MOD(MATCH(U14,Vacances!$A$3:$A$202,1),2)=1," ","")</f>
        <v/>
      </c>
      <c r="W14" s="27" t="str">
        <f>IF(MOD(MATCH(U14,Vacances!$B$3:$B$202,1),2)=1," ","")</f>
        <v/>
      </c>
      <c r="X14" s="27" t="str">
        <f>IF(MOD(MATCH(U14,Vacances!$C$3:$C$202,1),2)=1," ","")</f>
        <v/>
      </c>
      <c r="Y14" s="28" t="str">
        <v xml:space="preserve"> </v>
      </c>
      <c r="Z14" s="29"/>
      <c r="AA14" s="87" t="str">
        <f>IF(U14="","",IF(ISERROR(MATCH(U14,Lune!$A$1:$A$1000,0)),IF(WEEKDAY(U14)=5,INT((U14-DATE(YEAR(U14),1,1))/7+1),IF(AND(WEEKDAY(U14)=4,NOT( ISERROR(MATCH(U14+1,Lune!$A$1:$A$1000,0)))),INT((U14+1-DATE(YEAR(U14+1),1,1))/7+1),"")),INDEX(Lune!$B$1:$B$1000,MATCH(U14,Lune!$A$1:$A$1000,0),1)))</f>
        <v>◑</v>
      </c>
      <c r="AB14" s="25" t="str">
        <f t="shared" si="2"/>
        <v>S</v>
      </c>
      <c r="AC14" s="26">
        <f t="shared" si="9"/>
        <v>46123</v>
      </c>
      <c r="AD14" s="27" t="str">
        <f>IF(MOD(MATCH(AC14,Vacances!$A$3:$A$202,1),2)=1," ","")</f>
        <v xml:space="preserve"> </v>
      </c>
      <c r="AE14" s="27" t="str">
        <f>IF(MOD(MATCH(AC14,Vacances!$B$3:$B$202,1),2)=1," ","")</f>
        <v/>
      </c>
      <c r="AF14" s="27" t="str">
        <f>IF(MOD(MATCH(AC14,Vacances!$C$3:$C$202,1),2)=1," ","")</f>
        <v/>
      </c>
      <c r="AG14" s="28" t="str">
        <v xml:space="preserve"> </v>
      </c>
      <c r="AH14" s="29"/>
      <c r="AI14" s="87" t="str">
        <f>IF(AC14="","",IF(ISERROR(MATCH(AC14,Lune!$A$1:$A$1000,0)),IF(WEEKDAY(AC14)=5,INT((AC14-DATE(YEAR(AC14),1,1))/7+1),IF(AND(WEEKDAY(AC14)=4,NOT( ISERROR(MATCH(AC14+1,Lune!$A$1:$A$1000,0)))),INT((AC14+1-DATE(YEAR(AC14+1),1,1))/7+1),"")),INDEX(Lune!$B$1:$B$1000,MATCH(AC14,Lune!$A$1:$A$1000,0),1)))</f>
        <v/>
      </c>
      <c r="AJ14" s="25" t="str">
        <f t="shared" si="3"/>
        <v>L</v>
      </c>
      <c r="AK14" s="26">
        <f t="shared" si="10"/>
        <v>46153</v>
      </c>
      <c r="AL14" s="27" t="str">
        <f>IF(MOD(MATCH(AK14,Vacances!$A$3:$A$202,1),2)=1," ","")</f>
        <v/>
      </c>
      <c r="AM14" s="27" t="str">
        <f>IF(MOD(MATCH(AK14,Vacances!$B$3:$B$202,1),2)=1," ","")</f>
        <v/>
      </c>
      <c r="AN14" s="27" t="str">
        <f>IF(MOD(MATCH(AK14,Vacances!$C$3:$C$202,1),2)=1," ","")</f>
        <v/>
      </c>
      <c r="AO14" s="28" t="str">
        <v xml:space="preserve"> </v>
      </c>
      <c r="AP14" s="29"/>
      <c r="AQ14" s="87" t="str">
        <f>IF(AK14="","",IF(ISERROR(MATCH(AK14,Lune!$A$1:$A$1000,0)),IF(WEEKDAY(AK14)=5,INT((AK14-DATE(YEAR(AK14),1,1))/7+1),IF(AND(WEEKDAY(AK14)=4,NOT( ISERROR(MATCH(AK14+1,Lune!$A$1:$A$1000,0)))),INT((AK14+1-DATE(YEAR(AK14+1),1,1))/7+1),"")),INDEX(Lune!$B$1:$B$1000,MATCH(AK14,Lune!$A$1:$A$1000,0),1)))</f>
        <v/>
      </c>
      <c r="AR14" s="25" t="str">
        <f t="shared" si="4"/>
        <v>J</v>
      </c>
      <c r="AS14" s="26">
        <f t="shared" si="11"/>
        <v>46184</v>
      </c>
      <c r="AT14" s="27" t="str">
        <f>IF(MOD(MATCH(AS14,Vacances!$A$3:$A$202,1),2)=1," ","")</f>
        <v/>
      </c>
      <c r="AU14" s="27" t="str">
        <f>IF(MOD(MATCH(AS14,Vacances!$B$3:$B$202,1),2)=1," ","")</f>
        <v/>
      </c>
      <c r="AV14" s="27" t="str">
        <f>IF(MOD(MATCH(AS14,Vacances!$C$3:$C$202,1),2)=1," ","")</f>
        <v/>
      </c>
      <c r="AW14" s="28" t="str">
        <v xml:space="preserve"> </v>
      </c>
      <c r="AX14" s="29"/>
      <c r="AY14" s="87">
        <f>IF(AS14="","",IF(ISERROR(MATCH(AS14,Lune!$A$1:$A$1000,0)),IF(WEEKDAY(AS14)=5,INT((AS14-DATE(YEAR(AS14),1,1))/7+1),IF(AND(WEEKDAY(AS14)=4,NOT( ISERROR(MATCH(AS14+1,Lune!$A$1:$A$1000,0)))),INT((AS14+1-DATE(YEAR(AS14+1),1,1))/7+1),"")),INDEX(Lune!$B$1:$B$1000,MATCH(AS14,Lune!$A$1:$A$1000,0),1)))</f>
        <v>24</v>
      </c>
    </row>
    <row r="15" spans="1:51" ht="15" customHeight="1" x14ac:dyDescent="0.25">
      <c r="A15" s="34"/>
      <c r="D15" s="25" t="str">
        <f t="shared" si="5"/>
        <v>L</v>
      </c>
      <c r="E15" s="26">
        <f t="shared" si="6"/>
        <v>46034</v>
      </c>
      <c r="F15" s="27" t="str">
        <f>IF(MOD(MATCH(E15,Vacances!$A$3:$A$202,1),2)=1," ","")</f>
        <v/>
      </c>
      <c r="G15" s="27" t="str">
        <f>IF(MOD(MATCH(E15,Vacances!$B$3:$B$202,1),2)=1," ","")</f>
        <v/>
      </c>
      <c r="H15" s="27" t="str">
        <f>IF(MOD(MATCH(E15,Vacances!$C$3:$C$202,1),2)=1," ","")</f>
        <v/>
      </c>
      <c r="I15" s="28" t="str">
        <v xml:space="preserve"> </v>
      </c>
      <c r="J15" s="29"/>
      <c r="K15" s="87" t="str">
        <f>IF(E15="","",IF(ISERROR(MATCH(E15,Lune!$A$1:$A$1000,0)),IF(WEEKDAY(E15)=5,INT((E15-DATE(YEAR(E15),1,1))/7+1),IF(AND(WEEKDAY(E15)=4,NOT( ISERROR(MATCH(E15+1,Lune!$A$1:$A$1000,0)))),INT((E15+1-DATE(YEAR(E15+1),1,1))/7+1),"")),INDEX(Lune!$B$1:$B$1000,MATCH(E15,Lune!$A$1:$A$1000,0),1)))</f>
        <v/>
      </c>
      <c r="L15" s="25" t="str">
        <f t="shared" si="0"/>
        <v>J</v>
      </c>
      <c r="M15" s="26">
        <f t="shared" si="7"/>
        <v>46065</v>
      </c>
      <c r="N15" s="27" t="str">
        <f>IF(MOD(MATCH(M15,Vacances!$A$3:$A$202,1),2)=1," ","")</f>
        <v xml:space="preserve"> </v>
      </c>
      <c r="O15" s="27" t="str">
        <f>IF(MOD(MATCH(M15,Vacances!$B$3:$B$202,1),2)=1," ","")</f>
        <v/>
      </c>
      <c r="P15" s="27" t="str">
        <f>IF(MOD(MATCH(M15,Vacances!$C$3:$C$202,1),2)=1," ","")</f>
        <v/>
      </c>
      <c r="Q15" s="28" t="str">
        <v xml:space="preserve"> </v>
      </c>
      <c r="R15" s="29"/>
      <c r="S15" s="87">
        <f>IF(M15="","",IF(ISERROR(MATCH(M15,Lune!$A$1:$A$1000,0)),IF(WEEKDAY(M15)=5,INT((M15-DATE(YEAR(M15),1,1))/7+1),IF(AND(WEEKDAY(M15)=4,NOT( ISERROR(MATCH(M15+1,Lune!$A$1:$A$1000,0)))),INT((M15+1-DATE(YEAR(M15+1),1,1))/7+1),"")),INDEX(Lune!$B$1:$B$1000,MATCH(M15,Lune!$A$1:$A$1000,0),1)))</f>
        <v>7</v>
      </c>
      <c r="T15" s="25" t="str">
        <f t="shared" si="1"/>
        <v>J</v>
      </c>
      <c r="U15" s="26">
        <f t="shared" si="8"/>
        <v>46093</v>
      </c>
      <c r="V15" s="27" t="str">
        <f>IF(MOD(MATCH(U15,Vacances!$A$3:$A$202,1),2)=1," ","")</f>
        <v/>
      </c>
      <c r="W15" s="27" t="str">
        <f>IF(MOD(MATCH(U15,Vacances!$B$3:$B$202,1),2)=1," ","")</f>
        <v/>
      </c>
      <c r="X15" s="27" t="str">
        <f>IF(MOD(MATCH(U15,Vacances!$C$3:$C$202,1),2)=1," ","")</f>
        <v/>
      </c>
      <c r="Y15" s="28" t="str">
        <v xml:space="preserve"> </v>
      </c>
      <c r="Z15" s="29"/>
      <c r="AA15" s="87">
        <f>IF(U15="","",IF(ISERROR(MATCH(U15,Lune!$A$1:$A$1000,0)),IF(WEEKDAY(U15)=5,INT((U15-DATE(YEAR(U15),1,1))/7+1),IF(AND(WEEKDAY(U15)=4,NOT( ISERROR(MATCH(U15+1,Lune!$A$1:$A$1000,0)))),INT((U15+1-DATE(YEAR(U15+1),1,1))/7+1),"")),INDEX(Lune!$B$1:$B$1000,MATCH(U15,Lune!$A$1:$A$1000,0),1)))</f>
        <v>11</v>
      </c>
      <c r="AB15" s="25" t="str">
        <f t="shared" si="2"/>
        <v>D</v>
      </c>
      <c r="AC15" s="26">
        <f t="shared" si="9"/>
        <v>46124</v>
      </c>
      <c r="AD15" s="27" t="str">
        <f>IF(MOD(MATCH(AC15,Vacances!$A$3:$A$202,1),2)=1," ","")</f>
        <v xml:space="preserve"> </v>
      </c>
      <c r="AE15" s="27" t="str">
        <f>IF(MOD(MATCH(AC15,Vacances!$B$3:$B$202,1),2)=1," ","")</f>
        <v xml:space="preserve"> </v>
      </c>
      <c r="AF15" s="27" t="str">
        <f>IF(MOD(MATCH(AC15,Vacances!$C$3:$C$202,1),2)=1," ","")</f>
        <v/>
      </c>
      <c r="AG15" s="28" t="str">
        <v xml:space="preserve"> </v>
      </c>
      <c r="AH15" s="29"/>
      <c r="AI15" s="87" t="str">
        <f>IF(AC15="","",IF(ISERROR(MATCH(AC15,Lune!$A$1:$A$1000,0)),IF(WEEKDAY(AC15)=5,INT((AC15-DATE(YEAR(AC15),1,1))/7+1),IF(AND(WEEKDAY(AC15)=4,NOT( ISERROR(MATCH(AC15+1,Lune!$A$1:$A$1000,0)))),INT((AC15+1-DATE(YEAR(AC15+1),1,1))/7+1),"")),INDEX(Lune!$B$1:$B$1000,MATCH(AC15,Lune!$A$1:$A$1000,0),1)))</f>
        <v/>
      </c>
      <c r="AJ15" s="25" t="str">
        <f t="shared" si="3"/>
        <v>M</v>
      </c>
      <c r="AK15" s="26">
        <f t="shared" si="10"/>
        <v>46154</v>
      </c>
      <c r="AL15" s="27" t="str">
        <f>IF(MOD(MATCH(AK15,Vacances!$A$3:$A$202,1),2)=1," ","")</f>
        <v/>
      </c>
      <c r="AM15" s="27" t="str">
        <f>IF(MOD(MATCH(AK15,Vacances!$B$3:$B$202,1),2)=1," ","")</f>
        <v/>
      </c>
      <c r="AN15" s="27" t="str">
        <f>IF(MOD(MATCH(AK15,Vacances!$C$3:$C$202,1),2)=1," ","")</f>
        <v/>
      </c>
      <c r="AO15" s="28" t="str">
        <v xml:space="preserve"> </v>
      </c>
      <c r="AP15" s="29"/>
      <c r="AQ15" s="87" t="str">
        <f>IF(AK15="","",IF(ISERROR(MATCH(AK15,Lune!$A$1:$A$1000,0)),IF(WEEKDAY(AK15)=5,INT((AK15-DATE(YEAR(AK15),1,1))/7+1),IF(AND(WEEKDAY(AK15)=4,NOT( ISERROR(MATCH(AK15+1,Lune!$A$1:$A$1000,0)))),INT((AK15+1-DATE(YEAR(AK15+1),1,1))/7+1),"")),INDEX(Lune!$B$1:$B$1000,MATCH(AK15,Lune!$A$1:$A$1000,0),1)))</f>
        <v/>
      </c>
      <c r="AR15" s="25" t="str">
        <f t="shared" si="4"/>
        <v>V</v>
      </c>
      <c r="AS15" s="26">
        <f t="shared" si="11"/>
        <v>46185</v>
      </c>
      <c r="AT15" s="27" t="str">
        <f>IF(MOD(MATCH(AS15,Vacances!$A$3:$A$202,1),2)=1," ","")</f>
        <v/>
      </c>
      <c r="AU15" s="27" t="str">
        <f>IF(MOD(MATCH(AS15,Vacances!$B$3:$B$202,1),2)=1," ","")</f>
        <v/>
      </c>
      <c r="AV15" s="27" t="str">
        <f>IF(MOD(MATCH(AS15,Vacances!$C$3:$C$202,1),2)=1," ","")</f>
        <v/>
      </c>
      <c r="AW15" s="28" t="str">
        <v xml:space="preserve"> </v>
      </c>
      <c r="AX15" s="29"/>
      <c r="AY15" s="87" t="str">
        <f>IF(AS15="","",IF(ISERROR(MATCH(AS15,Lune!$A$1:$A$1000,0)),IF(WEEKDAY(AS15)=5,INT((AS15-DATE(YEAR(AS15),1,1))/7+1),IF(AND(WEEKDAY(AS15)=4,NOT( ISERROR(MATCH(AS15+1,Lune!$A$1:$A$1000,0)))),INT((AS15+1-DATE(YEAR(AS15+1),1,1))/7+1),"")),INDEX(Lune!$B$1:$B$1000,MATCH(AS15,Lune!$A$1:$A$1000,0),1)))</f>
        <v/>
      </c>
    </row>
    <row r="16" spans="1:51" ht="15" customHeight="1" x14ac:dyDescent="0.25">
      <c r="A16" s="34"/>
      <c r="D16" s="25" t="str">
        <f t="shared" si="5"/>
        <v>M</v>
      </c>
      <c r="E16" s="26">
        <f t="shared" si="6"/>
        <v>46035</v>
      </c>
      <c r="F16" s="27" t="str">
        <f>IF(MOD(MATCH(E16,Vacances!$A$3:$A$202,1),2)=1," ","")</f>
        <v/>
      </c>
      <c r="G16" s="27" t="str">
        <f>IF(MOD(MATCH(E16,Vacances!$B$3:$B$202,1),2)=1," ","")</f>
        <v/>
      </c>
      <c r="H16" s="27" t="str">
        <f>IF(MOD(MATCH(E16,Vacances!$C$3:$C$202,1),2)=1," ","")</f>
        <v/>
      </c>
      <c r="I16" s="28" t="str">
        <v xml:space="preserve"> </v>
      </c>
      <c r="J16" s="29"/>
      <c r="K16" s="87" t="str">
        <f>IF(E16="","",IF(ISERROR(MATCH(E16,Lune!$A$1:$A$1000,0)),IF(WEEKDAY(E16)=5,INT((E16-DATE(YEAR(E16),1,1))/7+1),IF(AND(WEEKDAY(E16)=4,NOT( ISERROR(MATCH(E16+1,Lune!$A$1:$A$1000,0)))),INT((E16+1-DATE(YEAR(E16+1),1,1))/7+1),"")),INDEX(Lune!$B$1:$B$1000,MATCH(E16,Lune!$A$1:$A$1000,0),1)))</f>
        <v/>
      </c>
      <c r="L16" s="25" t="str">
        <f t="shared" si="0"/>
        <v>V</v>
      </c>
      <c r="M16" s="26">
        <f t="shared" si="7"/>
        <v>46066</v>
      </c>
      <c r="N16" s="27" t="str">
        <f>IF(MOD(MATCH(M16,Vacances!$A$3:$A$202,1),2)=1," ","")</f>
        <v xml:space="preserve"> </v>
      </c>
      <c r="O16" s="27" t="str">
        <f>IF(MOD(MATCH(M16,Vacances!$B$3:$B$202,1),2)=1," ","")</f>
        <v/>
      </c>
      <c r="P16" s="27" t="str">
        <f>IF(MOD(MATCH(M16,Vacances!$C$3:$C$202,1),2)=1," ","")</f>
        <v/>
      </c>
      <c r="Q16" s="28" t="str">
        <v xml:space="preserve"> </v>
      </c>
      <c r="R16" s="29"/>
      <c r="S16" s="87" t="str">
        <f>IF(M16="","",IF(ISERROR(MATCH(M16,Lune!$A$1:$A$1000,0)),IF(WEEKDAY(M16)=5,INT((M16-DATE(YEAR(M16),1,1))/7+1),IF(AND(WEEKDAY(M16)=4,NOT( ISERROR(MATCH(M16+1,Lune!$A$1:$A$1000,0)))),INT((M16+1-DATE(YEAR(M16+1),1,1))/7+1),"")),INDEX(Lune!$B$1:$B$1000,MATCH(M16,Lune!$A$1:$A$1000,0),1)))</f>
        <v/>
      </c>
      <c r="T16" s="25" t="str">
        <f t="shared" si="1"/>
        <v>V</v>
      </c>
      <c r="U16" s="26">
        <f t="shared" si="8"/>
        <v>46094</v>
      </c>
      <c r="V16" s="27" t="str">
        <f>IF(MOD(MATCH(U16,Vacances!$A$3:$A$202,1),2)=1," ","")</f>
        <v/>
      </c>
      <c r="W16" s="27" t="str">
        <f>IF(MOD(MATCH(U16,Vacances!$B$3:$B$202,1),2)=1," ","")</f>
        <v/>
      </c>
      <c r="X16" s="27" t="str">
        <f>IF(MOD(MATCH(U16,Vacances!$C$3:$C$202,1),2)=1," ","")</f>
        <v/>
      </c>
      <c r="Y16" s="28" t="str">
        <v xml:space="preserve"> </v>
      </c>
      <c r="Z16" s="29"/>
      <c r="AA16" s="87" t="str">
        <f>IF(U16="","",IF(ISERROR(MATCH(U16,Lune!$A$1:$A$1000,0)),IF(WEEKDAY(U16)=5,INT((U16-DATE(YEAR(U16),1,1))/7+1),IF(AND(WEEKDAY(U16)=4,NOT( ISERROR(MATCH(U16+1,Lune!$A$1:$A$1000,0)))),INT((U16+1-DATE(YEAR(U16+1),1,1))/7+1),"")),INDEX(Lune!$B$1:$B$1000,MATCH(U16,Lune!$A$1:$A$1000,0),1)))</f>
        <v/>
      </c>
      <c r="AB16" s="25" t="str">
        <f t="shared" si="2"/>
        <v>L</v>
      </c>
      <c r="AC16" s="26">
        <f t="shared" si="9"/>
        <v>46125</v>
      </c>
      <c r="AD16" s="27" t="str">
        <f>IF(MOD(MATCH(AC16,Vacances!$A$3:$A$202,1),2)=1," ","")</f>
        <v xml:space="preserve"> </v>
      </c>
      <c r="AE16" s="27" t="str">
        <f>IF(MOD(MATCH(AC16,Vacances!$B$3:$B$202,1),2)=1," ","")</f>
        <v xml:space="preserve"> </v>
      </c>
      <c r="AF16" s="27" t="str">
        <f>IF(MOD(MATCH(AC16,Vacances!$C$3:$C$202,1),2)=1," ","")</f>
        <v/>
      </c>
      <c r="AG16" s="28" t="str">
        <v xml:space="preserve"> </v>
      </c>
      <c r="AH16" s="29"/>
      <c r="AI16" s="87" t="str">
        <f>IF(AC16="","",IF(ISERROR(MATCH(AC16,Lune!$A$1:$A$1000,0)),IF(WEEKDAY(AC16)=5,INT((AC16-DATE(YEAR(AC16),1,1))/7+1),IF(AND(WEEKDAY(AC16)=4,NOT( ISERROR(MATCH(AC16+1,Lune!$A$1:$A$1000,0)))),INT((AC16+1-DATE(YEAR(AC16+1),1,1))/7+1),"")),INDEX(Lune!$B$1:$B$1000,MATCH(AC16,Lune!$A$1:$A$1000,0),1)))</f>
        <v/>
      </c>
      <c r="AJ16" s="25" t="str">
        <f t="shared" si="3"/>
        <v>M</v>
      </c>
      <c r="AK16" s="26">
        <f t="shared" si="10"/>
        <v>46155</v>
      </c>
      <c r="AL16" s="27" t="str">
        <f>IF(MOD(MATCH(AK16,Vacances!$A$3:$A$202,1),2)=1," ","")</f>
        <v/>
      </c>
      <c r="AM16" s="27" t="str">
        <f>IF(MOD(MATCH(AK16,Vacances!$B$3:$B$202,1),2)=1," ","")</f>
        <v/>
      </c>
      <c r="AN16" s="27" t="str">
        <f>IF(MOD(MATCH(AK16,Vacances!$C$3:$C$202,1),2)=1," ","")</f>
        <v/>
      </c>
      <c r="AO16" s="28" t="str">
        <v xml:space="preserve"> </v>
      </c>
      <c r="AP16" s="29"/>
      <c r="AQ16" s="87" t="str">
        <f>IF(AK16="","",IF(ISERROR(MATCH(AK16,Lune!$A$1:$A$1000,0)),IF(WEEKDAY(AK16)=5,INT((AK16-DATE(YEAR(AK16),1,1))/7+1),IF(AND(WEEKDAY(AK16)=4,NOT( ISERROR(MATCH(AK16+1,Lune!$A$1:$A$1000,0)))),INT((AK16+1-DATE(YEAR(AK16+1),1,1))/7+1),"")),INDEX(Lune!$B$1:$B$1000,MATCH(AK16,Lune!$A$1:$A$1000,0),1)))</f>
        <v/>
      </c>
      <c r="AR16" s="25" t="str">
        <f t="shared" si="4"/>
        <v>S</v>
      </c>
      <c r="AS16" s="26">
        <f t="shared" si="11"/>
        <v>46186</v>
      </c>
      <c r="AT16" s="27" t="str">
        <f>IF(MOD(MATCH(AS16,Vacances!$A$3:$A$202,1),2)=1," ","")</f>
        <v/>
      </c>
      <c r="AU16" s="27" t="str">
        <f>IF(MOD(MATCH(AS16,Vacances!$B$3:$B$202,1),2)=1," ","")</f>
        <v/>
      </c>
      <c r="AV16" s="27" t="str">
        <f>IF(MOD(MATCH(AS16,Vacances!$C$3:$C$202,1),2)=1," ","")</f>
        <v/>
      </c>
      <c r="AW16" s="28" t="str">
        <v xml:space="preserve"> </v>
      </c>
      <c r="AX16" s="29"/>
      <c r="AY16" s="87" t="str">
        <f>IF(AS16="","",IF(ISERROR(MATCH(AS16,Lune!$A$1:$A$1000,0)),IF(WEEKDAY(AS16)=5,INT((AS16-DATE(YEAR(AS16),1,1))/7+1),IF(AND(WEEKDAY(AS16)=4,NOT( ISERROR(MATCH(AS16+1,Lune!$A$1:$A$1000,0)))),INT((AS16+1-DATE(YEAR(AS16+1),1,1))/7+1),"")),INDEX(Lune!$B$1:$B$1000,MATCH(AS16,Lune!$A$1:$A$1000,0),1)))</f>
        <v/>
      </c>
    </row>
    <row r="17" spans="1:51" ht="15" customHeight="1" x14ac:dyDescent="0.25">
      <c r="A17" s="34"/>
      <c r="D17" s="25" t="str">
        <f t="shared" si="5"/>
        <v>M</v>
      </c>
      <c r="E17" s="26">
        <f t="shared" si="6"/>
        <v>46036</v>
      </c>
      <c r="F17" s="27" t="str">
        <f>IF(MOD(MATCH(E17,Vacances!$A$3:$A$202,1),2)=1," ","")</f>
        <v/>
      </c>
      <c r="G17" s="27" t="str">
        <f>IF(MOD(MATCH(E17,Vacances!$B$3:$B$202,1),2)=1," ","")</f>
        <v/>
      </c>
      <c r="H17" s="27" t="str">
        <f>IF(MOD(MATCH(E17,Vacances!$C$3:$C$202,1),2)=1," ","")</f>
        <v/>
      </c>
      <c r="I17" s="28" t="str">
        <v xml:space="preserve"> </v>
      </c>
      <c r="J17" s="29"/>
      <c r="K17" s="87" t="str">
        <f>IF(E17="","",IF(ISERROR(MATCH(E17,Lune!$A$1:$A$1000,0)),IF(WEEKDAY(E17)=5,INT((E17-DATE(YEAR(E17),1,1))/7+1),IF(AND(WEEKDAY(E17)=4,NOT( ISERROR(MATCH(E17+1,Lune!$A$1:$A$1000,0)))),INT((E17+1-DATE(YEAR(E17+1),1,1))/7+1),"")),INDEX(Lune!$B$1:$B$1000,MATCH(E17,Lune!$A$1:$A$1000,0),1)))</f>
        <v/>
      </c>
      <c r="L17" s="25" t="str">
        <f t="shared" si="0"/>
        <v>S</v>
      </c>
      <c r="M17" s="26">
        <f t="shared" si="7"/>
        <v>46067</v>
      </c>
      <c r="N17" s="27" t="str">
        <f>IF(MOD(MATCH(M17,Vacances!$A$3:$A$202,1),2)=1," ","")</f>
        <v xml:space="preserve"> </v>
      </c>
      <c r="O17" s="27" t="str">
        <f>IF(MOD(MATCH(M17,Vacances!$B$3:$B$202,1),2)=1," ","")</f>
        <v/>
      </c>
      <c r="P17" s="27" t="str">
        <f>IF(MOD(MATCH(M17,Vacances!$C$3:$C$202,1),2)=1," ","")</f>
        <v/>
      </c>
      <c r="Q17" s="28" t="str">
        <v xml:space="preserve"> </v>
      </c>
      <c r="R17" s="29"/>
      <c r="S17" s="87" t="str">
        <f>IF(M17="","",IF(ISERROR(MATCH(M17,Lune!$A$1:$A$1000,0)),IF(WEEKDAY(M17)=5,INT((M17-DATE(YEAR(M17),1,1))/7+1),IF(AND(WEEKDAY(M17)=4,NOT( ISERROR(MATCH(M17+1,Lune!$A$1:$A$1000,0)))),INT((M17+1-DATE(YEAR(M17+1),1,1))/7+1),"")),INDEX(Lune!$B$1:$B$1000,MATCH(M17,Lune!$A$1:$A$1000,0),1)))</f>
        <v/>
      </c>
      <c r="T17" s="25" t="str">
        <f t="shared" si="1"/>
        <v>S</v>
      </c>
      <c r="U17" s="26">
        <f t="shared" si="8"/>
        <v>46095</v>
      </c>
      <c r="V17" s="27" t="str">
        <f>IF(MOD(MATCH(U17,Vacances!$A$3:$A$202,1),2)=1," ","")</f>
        <v/>
      </c>
      <c r="W17" s="27" t="str">
        <f>IF(MOD(MATCH(U17,Vacances!$B$3:$B$202,1),2)=1," ","")</f>
        <v/>
      </c>
      <c r="X17" s="27" t="str">
        <f>IF(MOD(MATCH(U17,Vacances!$C$3:$C$202,1),2)=1," ","")</f>
        <v/>
      </c>
      <c r="Y17" s="28" t="str">
        <v xml:space="preserve"> </v>
      </c>
      <c r="Z17" s="29"/>
      <c r="AA17" s="87" t="str">
        <f>IF(U17="","",IF(ISERROR(MATCH(U17,Lune!$A$1:$A$1000,0)),IF(WEEKDAY(U17)=5,INT((U17-DATE(YEAR(U17),1,1))/7+1),IF(AND(WEEKDAY(U17)=4,NOT( ISERROR(MATCH(U17+1,Lune!$A$1:$A$1000,0)))),INT((U17+1-DATE(YEAR(U17+1),1,1))/7+1),"")),INDEX(Lune!$B$1:$B$1000,MATCH(U17,Lune!$A$1:$A$1000,0),1)))</f>
        <v/>
      </c>
      <c r="AB17" s="25" t="str">
        <f t="shared" si="2"/>
        <v>M</v>
      </c>
      <c r="AC17" s="26">
        <f t="shared" si="9"/>
        <v>46126</v>
      </c>
      <c r="AD17" s="27" t="str">
        <f>IF(MOD(MATCH(AC17,Vacances!$A$3:$A$202,1),2)=1," ","")</f>
        <v xml:space="preserve"> </v>
      </c>
      <c r="AE17" s="27" t="str">
        <f>IF(MOD(MATCH(AC17,Vacances!$B$3:$B$202,1),2)=1," ","")</f>
        <v xml:space="preserve"> </v>
      </c>
      <c r="AF17" s="27" t="str">
        <f>IF(MOD(MATCH(AC17,Vacances!$C$3:$C$202,1),2)=1," ","")</f>
        <v/>
      </c>
      <c r="AG17" s="28" t="str">
        <v xml:space="preserve"> </v>
      </c>
      <c r="AH17" s="29"/>
      <c r="AI17" s="87" t="str">
        <f>IF(AC17="","",IF(ISERROR(MATCH(AC17,Lune!$A$1:$A$1000,0)),IF(WEEKDAY(AC17)=5,INT((AC17-DATE(YEAR(AC17),1,1))/7+1),IF(AND(WEEKDAY(AC17)=4,NOT( ISERROR(MATCH(AC17+1,Lune!$A$1:$A$1000,0)))),INT((AC17+1-DATE(YEAR(AC17+1),1,1))/7+1),"")),INDEX(Lune!$B$1:$B$1000,MATCH(AC17,Lune!$A$1:$A$1000,0),1)))</f>
        <v/>
      </c>
      <c r="AJ17" s="25" t="str">
        <f t="shared" si="3"/>
        <v>J</v>
      </c>
      <c r="AK17" s="26">
        <f t="shared" si="10"/>
        <v>46156</v>
      </c>
      <c r="AL17" s="27" t="str">
        <f>IF(MOD(MATCH(AK17,Vacances!$A$3:$A$202,1),2)=1," ","")</f>
        <v xml:space="preserve"> </v>
      </c>
      <c r="AM17" s="27" t="str">
        <f>IF(MOD(MATCH(AK17,Vacances!$B$3:$B$202,1),2)=1," ","")</f>
        <v xml:space="preserve"> </v>
      </c>
      <c r="AN17" s="27" t="str">
        <f>IF(MOD(MATCH(AK17,Vacances!$C$3:$C$202,1),2)=1," ","")</f>
        <v xml:space="preserve"> </v>
      </c>
      <c r="AO17" s="28" t="str">
        <v xml:space="preserve"> Ascension</v>
      </c>
      <c r="AP17" s="29"/>
      <c r="AQ17" s="87">
        <f>IF(AK17="","",IF(ISERROR(MATCH(AK17,Lune!$A$1:$A$1000,0)),IF(WEEKDAY(AK17)=5,INT((AK17-DATE(YEAR(AK17),1,1))/7+1),IF(AND(WEEKDAY(AK17)=4,NOT( ISERROR(MATCH(AK17+1,Lune!$A$1:$A$1000,0)))),INT((AK17+1-DATE(YEAR(AK17+1),1,1))/7+1),"")),INDEX(Lune!$B$1:$B$1000,MATCH(AK17,Lune!$A$1:$A$1000,0),1)))</f>
        <v>20</v>
      </c>
      <c r="AR17" s="25" t="str">
        <f t="shared" si="4"/>
        <v>D</v>
      </c>
      <c r="AS17" s="26">
        <f t="shared" si="11"/>
        <v>46187</v>
      </c>
      <c r="AT17" s="27" t="str">
        <f>IF(MOD(MATCH(AS17,Vacances!$A$3:$A$202,1),2)=1," ","")</f>
        <v/>
      </c>
      <c r="AU17" s="27" t="str">
        <f>IF(MOD(MATCH(AS17,Vacances!$B$3:$B$202,1),2)=1," ","")</f>
        <v/>
      </c>
      <c r="AV17" s="27" t="str">
        <f>IF(MOD(MATCH(AS17,Vacances!$C$3:$C$202,1),2)=1," ","")</f>
        <v/>
      </c>
      <c r="AW17" s="28" t="str">
        <v xml:space="preserve"> </v>
      </c>
      <c r="AX17" s="29"/>
      <c r="AY17" s="87" t="str">
        <f>IF(AS17="","",IF(ISERROR(MATCH(AS17,Lune!$A$1:$A$1000,0)),IF(WEEKDAY(AS17)=5,INT((AS17-DATE(YEAR(AS17),1,1))/7+1),IF(AND(WEEKDAY(AS17)=4,NOT( ISERROR(MATCH(AS17+1,Lune!$A$1:$A$1000,0)))),INT((AS17+1-DATE(YEAR(AS17+1),1,1))/7+1),"")),INDEX(Lune!$B$1:$B$1000,MATCH(AS17,Lune!$A$1:$A$1000,0),1)))</f>
        <v/>
      </c>
    </row>
    <row r="18" spans="1:51" ht="15" customHeight="1" x14ac:dyDescent="0.25">
      <c r="A18" s="34"/>
      <c r="D18" s="25" t="str">
        <f t="shared" si="5"/>
        <v>J</v>
      </c>
      <c r="E18" s="26">
        <f t="shared" si="6"/>
        <v>46037</v>
      </c>
      <c r="F18" s="27" t="str">
        <f>IF(MOD(MATCH(E18,Vacances!$A$3:$A$202,1),2)=1," ","")</f>
        <v/>
      </c>
      <c r="G18" s="27" t="str">
        <f>IF(MOD(MATCH(E18,Vacances!$B$3:$B$202,1),2)=1," ","")</f>
        <v/>
      </c>
      <c r="H18" s="27" t="str">
        <f>IF(MOD(MATCH(E18,Vacances!$C$3:$C$202,1),2)=1," ","")</f>
        <v/>
      </c>
      <c r="I18" s="28" t="str">
        <v xml:space="preserve"> </v>
      </c>
      <c r="J18" s="29"/>
      <c r="K18" s="87">
        <f>IF(E18="","",IF(ISERROR(MATCH(E18,Lune!$A$1:$A$1000,0)),IF(WEEKDAY(E18)=5,INT((E18-DATE(YEAR(E18),1,1))/7+1),IF(AND(WEEKDAY(E18)=4,NOT( ISERROR(MATCH(E18+1,Lune!$A$1:$A$1000,0)))),INT((E18+1-DATE(YEAR(E18+1),1,1))/7+1),"")),INDEX(Lune!$B$1:$B$1000,MATCH(E18,Lune!$A$1:$A$1000,0),1)))</f>
        <v>3</v>
      </c>
      <c r="L18" s="25" t="str">
        <f t="shared" si="0"/>
        <v>D</v>
      </c>
      <c r="M18" s="26">
        <f t="shared" si="7"/>
        <v>46068</v>
      </c>
      <c r="N18" s="27" t="str">
        <f>IF(MOD(MATCH(M18,Vacances!$A$3:$A$202,1),2)=1," ","")</f>
        <v xml:space="preserve"> </v>
      </c>
      <c r="O18" s="27" t="str">
        <f>IF(MOD(MATCH(M18,Vacances!$B$3:$B$202,1),2)=1," ","")</f>
        <v xml:space="preserve"> </v>
      </c>
      <c r="P18" s="27" t="str">
        <f>IF(MOD(MATCH(M18,Vacances!$C$3:$C$202,1),2)=1," ","")</f>
        <v/>
      </c>
      <c r="Q18" s="28" t="str">
        <v xml:space="preserve"> </v>
      </c>
      <c r="R18" s="29"/>
      <c r="S18" s="87" t="str">
        <f>IF(M18="","",IF(ISERROR(MATCH(M18,Lune!$A$1:$A$1000,0)),IF(WEEKDAY(M18)=5,INT((M18-DATE(YEAR(M18),1,1))/7+1),IF(AND(WEEKDAY(M18)=4,NOT( ISERROR(MATCH(M18+1,Lune!$A$1:$A$1000,0)))),INT((M18+1-DATE(YEAR(M18+1),1,1))/7+1),"")),INDEX(Lune!$B$1:$B$1000,MATCH(M18,Lune!$A$1:$A$1000,0),1)))</f>
        <v/>
      </c>
      <c r="T18" s="25" t="str">
        <f t="shared" si="1"/>
        <v>D</v>
      </c>
      <c r="U18" s="26">
        <f t="shared" si="8"/>
        <v>46096</v>
      </c>
      <c r="V18" s="27" t="str">
        <f>IF(MOD(MATCH(U18,Vacances!$A$3:$A$202,1),2)=1," ","")</f>
        <v/>
      </c>
      <c r="W18" s="27" t="str">
        <f>IF(MOD(MATCH(U18,Vacances!$B$3:$B$202,1),2)=1," ","")</f>
        <v/>
      </c>
      <c r="X18" s="27" t="str">
        <f>IF(MOD(MATCH(U18,Vacances!$C$3:$C$202,1),2)=1," ","")</f>
        <v/>
      </c>
      <c r="Y18" s="28" t="str">
        <v xml:space="preserve"> </v>
      </c>
      <c r="Z18" s="29"/>
      <c r="AA18" s="87" t="str">
        <f>IF(U18="","",IF(ISERROR(MATCH(U18,Lune!$A$1:$A$1000,0)),IF(WEEKDAY(U18)=5,INT((U18-DATE(YEAR(U18),1,1))/7+1),IF(AND(WEEKDAY(U18)=4,NOT( ISERROR(MATCH(U18+1,Lune!$A$1:$A$1000,0)))),INT((U18+1-DATE(YEAR(U18+1),1,1))/7+1),"")),INDEX(Lune!$B$1:$B$1000,MATCH(U18,Lune!$A$1:$A$1000,0),1)))</f>
        <v/>
      </c>
      <c r="AB18" s="25" t="str">
        <f t="shared" si="2"/>
        <v>M</v>
      </c>
      <c r="AC18" s="26">
        <f t="shared" si="9"/>
        <v>46127</v>
      </c>
      <c r="AD18" s="27" t="str">
        <f>IF(MOD(MATCH(AC18,Vacances!$A$3:$A$202,1),2)=1," ","")</f>
        <v xml:space="preserve"> </v>
      </c>
      <c r="AE18" s="27" t="str">
        <f>IF(MOD(MATCH(AC18,Vacances!$B$3:$B$202,1),2)=1," ","")</f>
        <v xml:space="preserve"> </v>
      </c>
      <c r="AF18" s="27" t="str">
        <f>IF(MOD(MATCH(AC18,Vacances!$C$3:$C$202,1),2)=1," ","")</f>
        <v/>
      </c>
      <c r="AG18" s="28" t="str">
        <v xml:space="preserve"> </v>
      </c>
      <c r="AH18" s="29"/>
      <c r="AI18" s="87" t="str">
        <f>IF(AC18="","",IF(ISERROR(MATCH(AC18,Lune!$A$1:$A$1000,0)),IF(WEEKDAY(AC18)=5,INT((AC18-DATE(YEAR(AC18),1,1))/7+1),IF(AND(WEEKDAY(AC18)=4,NOT( ISERROR(MATCH(AC18+1,Lune!$A$1:$A$1000,0)))),INT((AC18+1-DATE(YEAR(AC18+1),1,1))/7+1),"")),INDEX(Lune!$B$1:$B$1000,MATCH(AC18,Lune!$A$1:$A$1000,0),1)))</f>
        <v/>
      </c>
      <c r="AJ18" s="25" t="str">
        <f t="shared" si="3"/>
        <v>V</v>
      </c>
      <c r="AK18" s="26">
        <f t="shared" si="10"/>
        <v>46157</v>
      </c>
      <c r="AL18" s="27" t="str">
        <f>IF(MOD(MATCH(AK18,Vacances!$A$3:$A$202,1),2)=1," ","")</f>
        <v xml:space="preserve"> </v>
      </c>
      <c r="AM18" s="27" t="str">
        <f>IF(MOD(MATCH(AK18,Vacances!$B$3:$B$202,1),2)=1," ","")</f>
        <v xml:space="preserve"> </v>
      </c>
      <c r="AN18" s="27" t="str">
        <f>IF(MOD(MATCH(AK18,Vacances!$C$3:$C$202,1),2)=1," ","")</f>
        <v xml:space="preserve"> </v>
      </c>
      <c r="AO18" s="28" t="str">
        <v xml:space="preserve"> </v>
      </c>
      <c r="AP18" s="29"/>
      <c r="AQ18" s="87" t="str">
        <f>IF(AK18="","",IF(ISERROR(MATCH(AK18,Lune!$A$1:$A$1000,0)),IF(WEEKDAY(AK18)=5,INT((AK18-DATE(YEAR(AK18),1,1))/7+1),IF(AND(WEEKDAY(AK18)=4,NOT( ISERROR(MATCH(AK18+1,Lune!$A$1:$A$1000,0)))),INT((AK18+1-DATE(YEAR(AK18+1),1,1))/7+1),"")),INDEX(Lune!$B$1:$B$1000,MATCH(AK18,Lune!$A$1:$A$1000,0),1)))</f>
        <v/>
      </c>
      <c r="AR18" s="25" t="str">
        <f t="shared" si="4"/>
        <v>L</v>
      </c>
      <c r="AS18" s="26">
        <f t="shared" si="11"/>
        <v>46188</v>
      </c>
      <c r="AT18" s="27" t="str">
        <f>IF(MOD(MATCH(AS18,Vacances!$A$3:$A$202,1),2)=1," ","")</f>
        <v/>
      </c>
      <c r="AU18" s="27" t="str">
        <f>IF(MOD(MATCH(AS18,Vacances!$B$3:$B$202,1),2)=1," ","")</f>
        <v/>
      </c>
      <c r="AV18" s="27" t="str">
        <f>IF(MOD(MATCH(AS18,Vacances!$C$3:$C$202,1),2)=1," ","")</f>
        <v/>
      </c>
      <c r="AW18" s="28" t="str">
        <v xml:space="preserve"> </v>
      </c>
      <c r="AX18" s="29"/>
      <c r="AY18" s="87" t="str">
        <f>IF(AS18="","",IF(ISERROR(MATCH(AS18,Lune!$A$1:$A$1000,0)),IF(WEEKDAY(AS18)=5,INT((AS18-DATE(YEAR(AS18),1,1))/7+1),IF(AND(WEEKDAY(AS18)=4,NOT( ISERROR(MATCH(AS18+1,Lune!$A$1:$A$1000,0)))),INT((AS18+1-DATE(YEAR(AS18+1),1,1))/7+1),"")),INDEX(Lune!$B$1:$B$1000,MATCH(AS18,Lune!$A$1:$A$1000,0),1)))</f>
        <v>●</v>
      </c>
    </row>
    <row r="19" spans="1:51" ht="15" customHeight="1" x14ac:dyDescent="0.25">
      <c r="A19" s="34"/>
      <c r="D19" s="25" t="str">
        <f t="shared" si="5"/>
        <v>V</v>
      </c>
      <c r="E19" s="26">
        <f t="shared" si="6"/>
        <v>46038</v>
      </c>
      <c r="F19" s="27" t="str">
        <f>IF(MOD(MATCH(E19,Vacances!$A$3:$A$202,1),2)=1," ","")</f>
        <v/>
      </c>
      <c r="G19" s="27" t="str">
        <f>IF(MOD(MATCH(E19,Vacances!$B$3:$B$202,1),2)=1," ","")</f>
        <v/>
      </c>
      <c r="H19" s="27" t="str">
        <f>IF(MOD(MATCH(E19,Vacances!$C$3:$C$202,1),2)=1," ","")</f>
        <v/>
      </c>
      <c r="I19" s="28" t="str">
        <v xml:space="preserve"> </v>
      </c>
      <c r="J19" s="29"/>
      <c r="K19" s="87" t="str">
        <f>IF(E19="","",IF(ISERROR(MATCH(E19,Lune!$A$1:$A$1000,0)),IF(WEEKDAY(E19)=5,INT((E19-DATE(YEAR(E19),1,1))/7+1),IF(AND(WEEKDAY(E19)=4,NOT( ISERROR(MATCH(E19+1,Lune!$A$1:$A$1000,0)))),INT((E19+1-DATE(YEAR(E19+1),1,1))/7+1),"")),INDEX(Lune!$B$1:$B$1000,MATCH(E19,Lune!$A$1:$A$1000,0),1)))</f>
        <v/>
      </c>
      <c r="L19" s="25" t="str">
        <f t="shared" si="0"/>
        <v>L</v>
      </c>
      <c r="M19" s="26">
        <f t="shared" si="7"/>
        <v>46069</v>
      </c>
      <c r="N19" s="27" t="str">
        <f>IF(MOD(MATCH(M19,Vacances!$A$3:$A$202,1),2)=1," ","")</f>
        <v xml:space="preserve"> </v>
      </c>
      <c r="O19" s="27" t="str">
        <f>IF(MOD(MATCH(M19,Vacances!$B$3:$B$202,1),2)=1," ","")</f>
        <v xml:space="preserve"> </v>
      </c>
      <c r="P19" s="27" t="str">
        <f>IF(MOD(MATCH(M19,Vacances!$C$3:$C$202,1),2)=1," ","")</f>
        <v/>
      </c>
      <c r="Q19" s="28" t="str">
        <v xml:space="preserve"> </v>
      </c>
      <c r="R19" s="29"/>
      <c r="S19" s="87" t="str">
        <f>IF(M19="","",IF(ISERROR(MATCH(M19,Lune!$A$1:$A$1000,0)),IF(WEEKDAY(M19)=5,INT((M19-DATE(YEAR(M19),1,1))/7+1),IF(AND(WEEKDAY(M19)=4,NOT( ISERROR(MATCH(M19+1,Lune!$A$1:$A$1000,0)))),INT((M19+1-DATE(YEAR(M19+1),1,1))/7+1),"")),INDEX(Lune!$B$1:$B$1000,MATCH(M19,Lune!$A$1:$A$1000,0),1)))</f>
        <v/>
      </c>
      <c r="T19" s="25" t="str">
        <f t="shared" si="1"/>
        <v>L</v>
      </c>
      <c r="U19" s="26">
        <f t="shared" si="8"/>
        <v>46097</v>
      </c>
      <c r="V19" s="27" t="str">
        <f>IF(MOD(MATCH(U19,Vacances!$A$3:$A$202,1),2)=1," ","")</f>
        <v/>
      </c>
      <c r="W19" s="27" t="str">
        <f>IF(MOD(MATCH(U19,Vacances!$B$3:$B$202,1),2)=1," ","")</f>
        <v/>
      </c>
      <c r="X19" s="27" t="str">
        <f>IF(MOD(MATCH(U19,Vacances!$C$3:$C$202,1),2)=1," ","")</f>
        <v/>
      </c>
      <c r="Y19" s="28" t="str">
        <v xml:space="preserve"> </v>
      </c>
      <c r="Z19" s="29"/>
      <c r="AA19" s="87" t="str">
        <f>IF(U19="","",IF(ISERROR(MATCH(U19,Lune!$A$1:$A$1000,0)),IF(WEEKDAY(U19)=5,INT((U19-DATE(YEAR(U19),1,1))/7+1),IF(AND(WEEKDAY(U19)=4,NOT( ISERROR(MATCH(U19+1,Lune!$A$1:$A$1000,0)))),INT((U19+1-DATE(YEAR(U19+1),1,1))/7+1),"")),INDEX(Lune!$B$1:$B$1000,MATCH(U19,Lune!$A$1:$A$1000,0),1)))</f>
        <v/>
      </c>
      <c r="AB19" s="25" t="str">
        <f t="shared" si="2"/>
        <v>J</v>
      </c>
      <c r="AC19" s="26">
        <f t="shared" si="9"/>
        <v>46128</v>
      </c>
      <c r="AD19" s="27" t="str">
        <f>IF(MOD(MATCH(AC19,Vacances!$A$3:$A$202,1),2)=1," ","")</f>
        <v xml:space="preserve"> </v>
      </c>
      <c r="AE19" s="27" t="str">
        <f>IF(MOD(MATCH(AC19,Vacances!$B$3:$B$202,1),2)=1," ","")</f>
        <v xml:space="preserve"> </v>
      </c>
      <c r="AF19" s="27" t="str">
        <f>IF(MOD(MATCH(AC19,Vacances!$C$3:$C$202,1),2)=1," ","")</f>
        <v/>
      </c>
      <c r="AG19" s="28" t="str">
        <v xml:space="preserve"> </v>
      </c>
      <c r="AH19" s="29"/>
      <c r="AI19" s="87">
        <f>IF(AC19="","",IF(ISERROR(MATCH(AC19,Lune!$A$1:$A$1000,0)),IF(WEEKDAY(AC19)=5,INT((AC19-DATE(YEAR(AC19),1,1))/7+1),IF(AND(WEEKDAY(AC19)=4,NOT( ISERROR(MATCH(AC19+1,Lune!$A$1:$A$1000,0)))),INT((AC19+1-DATE(YEAR(AC19+1),1,1))/7+1),"")),INDEX(Lune!$B$1:$B$1000,MATCH(AC19,Lune!$A$1:$A$1000,0),1)))</f>
        <v>16</v>
      </c>
      <c r="AJ19" s="25" t="str">
        <f t="shared" si="3"/>
        <v>S</v>
      </c>
      <c r="AK19" s="26">
        <f t="shared" si="10"/>
        <v>46158</v>
      </c>
      <c r="AL19" s="27" t="str">
        <f>IF(MOD(MATCH(AK19,Vacances!$A$3:$A$202,1),2)=1," ","")</f>
        <v xml:space="preserve"> </v>
      </c>
      <c r="AM19" s="27" t="str">
        <f>IF(MOD(MATCH(AK19,Vacances!$B$3:$B$202,1),2)=1," ","")</f>
        <v xml:space="preserve"> </v>
      </c>
      <c r="AN19" s="27" t="str">
        <f>IF(MOD(MATCH(AK19,Vacances!$C$3:$C$202,1),2)=1," ","")</f>
        <v xml:space="preserve"> </v>
      </c>
      <c r="AO19" s="28" t="str">
        <v xml:space="preserve"> </v>
      </c>
      <c r="AP19" s="29"/>
      <c r="AQ19" s="87" t="str">
        <f>IF(AK19="","",IF(ISERROR(MATCH(AK19,Lune!$A$1:$A$1000,0)),IF(WEEKDAY(AK19)=5,INT((AK19-DATE(YEAR(AK19),1,1))/7+1),IF(AND(WEEKDAY(AK19)=4,NOT( ISERROR(MATCH(AK19+1,Lune!$A$1:$A$1000,0)))),INT((AK19+1-DATE(YEAR(AK19+1),1,1))/7+1),"")),INDEX(Lune!$B$1:$B$1000,MATCH(AK19,Lune!$A$1:$A$1000,0),1)))</f>
        <v>●</v>
      </c>
      <c r="AR19" s="25" t="str">
        <f t="shared" si="4"/>
        <v>M</v>
      </c>
      <c r="AS19" s="26">
        <f t="shared" si="11"/>
        <v>46189</v>
      </c>
      <c r="AT19" s="27" t="str">
        <f>IF(MOD(MATCH(AS19,Vacances!$A$3:$A$202,1),2)=1," ","")</f>
        <v/>
      </c>
      <c r="AU19" s="27" t="str">
        <f>IF(MOD(MATCH(AS19,Vacances!$B$3:$B$202,1),2)=1," ","")</f>
        <v/>
      </c>
      <c r="AV19" s="27" t="str">
        <f>IF(MOD(MATCH(AS19,Vacances!$C$3:$C$202,1),2)=1," ","")</f>
        <v/>
      </c>
      <c r="AW19" s="28" t="str">
        <v xml:space="preserve"> </v>
      </c>
      <c r="AX19" s="29"/>
      <c r="AY19" s="87" t="str">
        <f>IF(AS19="","",IF(ISERROR(MATCH(AS19,Lune!$A$1:$A$1000,0)),IF(WEEKDAY(AS19)=5,INT((AS19-DATE(YEAR(AS19),1,1))/7+1),IF(AND(WEEKDAY(AS19)=4,NOT( ISERROR(MATCH(AS19+1,Lune!$A$1:$A$1000,0)))),INT((AS19+1-DATE(YEAR(AS19+1),1,1))/7+1),"")),INDEX(Lune!$B$1:$B$1000,MATCH(AS19,Lune!$A$1:$A$1000,0),1)))</f>
        <v/>
      </c>
    </row>
    <row r="20" spans="1:51" ht="15" customHeight="1" x14ac:dyDescent="0.25">
      <c r="A20" s="34"/>
      <c r="D20" s="25" t="str">
        <f t="shared" si="5"/>
        <v>S</v>
      </c>
      <c r="E20" s="26">
        <f t="shared" si="6"/>
        <v>46039</v>
      </c>
      <c r="F20" s="27" t="str">
        <f>IF(MOD(MATCH(E20,Vacances!$A$3:$A$202,1),2)=1," ","")</f>
        <v/>
      </c>
      <c r="G20" s="27" t="str">
        <f>IF(MOD(MATCH(E20,Vacances!$B$3:$B$202,1),2)=1," ","")</f>
        <v/>
      </c>
      <c r="H20" s="27" t="str">
        <f>IF(MOD(MATCH(E20,Vacances!$C$3:$C$202,1),2)=1," ","")</f>
        <v/>
      </c>
      <c r="I20" s="28" t="str">
        <v xml:space="preserve"> </v>
      </c>
      <c r="J20" s="29"/>
      <c r="K20" s="87" t="str">
        <f>IF(E20="","",IF(ISERROR(MATCH(E20,Lune!$A$1:$A$1000,0)),IF(WEEKDAY(E20)=5,INT((E20-DATE(YEAR(E20),1,1))/7+1),IF(AND(WEEKDAY(E20)=4,NOT( ISERROR(MATCH(E20+1,Lune!$A$1:$A$1000,0)))),INT((E20+1-DATE(YEAR(E20+1),1,1))/7+1),"")),INDEX(Lune!$B$1:$B$1000,MATCH(E20,Lune!$A$1:$A$1000,0),1)))</f>
        <v/>
      </c>
      <c r="L20" s="25" t="str">
        <f t="shared" si="0"/>
        <v>M</v>
      </c>
      <c r="M20" s="26">
        <f t="shared" si="7"/>
        <v>46070</v>
      </c>
      <c r="N20" s="27" t="str">
        <f>IF(MOD(MATCH(M20,Vacances!$A$3:$A$202,1),2)=1," ","")</f>
        <v xml:space="preserve"> </v>
      </c>
      <c r="O20" s="27" t="str">
        <f>IF(MOD(MATCH(M20,Vacances!$B$3:$B$202,1),2)=1," ","")</f>
        <v xml:space="preserve"> </v>
      </c>
      <c r="P20" s="27" t="str">
        <f>IF(MOD(MATCH(M20,Vacances!$C$3:$C$202,1),2)=1," ","")</f>
        <v/>
      </c>
      <c r="Q20" s="28" t="str">
        <v xml:space="preserve"> </v>
      </c>
      <c r="R20" s="29"/>
      <c r="S20" s="87" t="str">
        <f>IF(M20="","",IF(ISERROR(MATCH(M20,Lune!$A$1:$A$1000,0)),IF(WEEKDAY(M20)=5,INT((M20-DATE(YEAR(M20),1,1))/7+1),IF(AND(WEEKDAY(M20)=4,NOT( ISERROR(MATCH(M20+1,Lune!$A$1:$A$1000,0)))),INT((M20+1-DATE(YEAR(M20+1),1,1))/7+1),"")),INDEX(Lune!$B$1:$B$1000,MATCH(M20,Lune!$A$1:$A$1000,0),1)))</f>
        <v>●</v>
      </c>
      <c r="T20" s="25" t="str">
        <f t="shared" si="1"/>
        <v>M</v>
      </c>
      <c r="U20" s="26">
        <f t="shared" si="8"/>
        <v>46098</v>
      </c>
      <c r="V20" s="27" t="str">
        <f>IF(MOD(MATCH(U20,Vacances!$A$3:$A$202,1),2)=1," ","")</f>
        <v/>
      </c>
      <c r="W20" s="27" t="str">
        <f>IF(MOD(MATCH(U20,Vacances!$B$3:$B$202,1),2)=1," ","")</f>
        <v/>
      </c>
      <c r="X20" s="27" t="str">
        <f>IF(MOD(MATCH(U20,Vacances!$C$3:$C$202,1),2)=1," ","")</f>
        <v/>
      </c>
      <c r="Y20" s="28" t="str">
        <v xml:space="preserve"> </v>
      </c>
      <c r="Z20" s="29"/>
      <c r="AA20" s="87" t="str">
        <f>IF(U20="","",IF(ISERROR(MATCH(U20,Lune!$A$1:$A$1000,0)),IF(WEEKDAY(U20)=5,INT((U20-DATE(YEAR(U20),1,1))/7+1),IF(AND(WEEKDAY(U20)=4,NOT( ISERROR(MATCH(U20+1,Lune!$A$1:$A$1000,0)))),INT((U20+1-DATE(YEAR(U20+1),1,1))/7+1),"")),INDEX(Lune!$B$1:$B$1000,MATCH(U20,Lune!$A$1:$A$1000,0),1)))</f>
        <v/>
      </c>
      <c r="AB20" s="25" t="str">
        <f t="shared" si="2"/>
        <v>V</v>
      </c>
      <c r="AC20" s="26">
        <f t="shared" si="9"/>
        <v>46129</v>
      </c>
      <c r="AD20" s="27" t="str">
        <f>IF(MOD(MATCH(AC20,Vacances!$A$3:$A$202,1),2)=1," ","")</f>
        <v xml:space="preserve"> </v>
      </c>
      <c r="AE20" s="27" t="str">
        <f>IF(MOD(MATCH(AC20,Vacances!$B$3:$B$202,1),2)=1," ","")</f>
        <v xml:space="preserve"> </v>
      </c>
      <c r="AF20" s="27" t="str">
        <f>IF(MOD(MATCH(AC20,Vacances!$C$3:$C$202,1),2)=1," ","")</f>
        <v/>
      </c>
      <c r="AG20" s="28" t="str">
        <v xml:space="preserve"> </v>
      </c>
      <c r="AH20" s="29"/>
      <c r="AI20" s="87" t="str">
        <f>IF(AC20="","",IF(ISERROR(MATCH(AC20,Lune!$A$1:$A$1000,0)),IF(WEEKDAY(AC20)=5,INT((AC20-DATE(YEAR(AC20),1,1))/7+1),IF(AND(WEEKDAY(AC20)=4,NOT( ISERROR(MATCH(AC20+1,Lune!$A$1:$A$1000,0)))),INT((AC20+1-DATE(YEAR(AC20+1),1,1))/7+1),"")),INDEX(Lune!$B$1:$B$1000,MATCH(AC20,Lune!$A$1:$A$1000,0),1)))</f>
        <v>●</v>
      </c>
      <c r="AJ20" s="25" t="str">
        <f t="shared" si="3"/>
        <v>D</v>
      </c>
      <c r="AK20" s="26">
        <f t="shared" si="10"/>
        <v>46159</v>
      </c>
      <c r="AL20" s="27" t="str">
        <f>IF(MOD(MATCH(AK20,Vacances!$A$3:$A$202,1),2)=1," ","")</f>
        <v xml:space="preserve"> </v>
      </c>
      <c r="AM20" s="27" t="str">
        <f>IF(MOD(MATCH(AK20,Vacances!$B$3:$B$202,1),2)=1," ","")</f>
        <v xml:space="preserve"> </v>
      </c>
      <c r="AN20" s="27" t="str">
        <f>IF(MOD(MATCH(AK20,Vacances!$C$3:$C$202,1),2)=1," ","")</f>
        <v xml:space="preserve"> </v>
      </c>
      <c r="AO20" s="28" t="str">
        <v xml:space="preserve"> </v>
      </c>
      <c r="AP20" s="29"/>
      <c r="AQ20" s="87" t="str">
        <f>IF(AK20="","",IF(ISERROR(MATCH(AK20,Lune!$A$1:$A$1000,0)),IF(WEEKDAY(AK20)=5,INT((AK20-DATE(YEAR(AK20),1,1))/7+1),IF(AND(WEEKDAY(AK20)=4,NOT( ISERROR(MATCH(AK20+1,Lune!$A$1:$A$1000,0)))),INT((AK20+1-DATE(YEAR(AK20+1),1,1))/7+1),"")),INDEX(Lune!$B$1:$B$1000,MATCH(AK20,Lune!$A$1:$A$1000,0),1)))</f>
        <v/>
      </c>
      <c r="AR20" s="25" t="str">
        <f t="shared" si="4"/>
        <v>M</v>
      </c>
      <c r="AS20" s="26">
        <f t="shared" si="11"/>
        <v>46190</v>
      </c>
      <c r="AT20" s="27" t="str">
        <f>IF(MOD(MATCH(AS20,Vacances!$A$3:$A$202,1),2)=1," ","")</f>
        <v/>
      </c>
      <c r="AU20" s="27" t="str">
        <f>IF(MOD(MATCH(AS20,Vacances!$B$3:$B$202,1),2)=1," ","")</f>
        <v/>
      </c>
      <c r="AV20" s="27" t="str">
        <f>IF(MOD(MATCH(AS20,Vacances!$C$3:$C$202,1),2)=1," ","")</f>
        <v/>
      </c>
      <c r="AW20" s="28" t="str">
        <v xml:space="preserve"> </v>
      </c>
      <c r="AX20" s="29"/>
      <c r="AY20" s="87" t="str">
        <f>IF(AS20="","",IF(ISERROR(MATCH(AS20,Lune!$A$1:$A$1000,0)),IF(WEEKDAY(AS20)=5,INT((AS20-DATE(YEAR(AS20),1,1))/7+1),IF(AND(WEEKDAY(AS20)=4,NOT( ISERROR(MATCH(AS20+1,Lune!$A$1:$A$1000,0)))),INT((AS20+1-DATE(YEAR(AS20+1),1,1))/7+1),"")),INDEX(Lune!$B$1:$B$1000,MATCH(AS20,Lune!$A$1:$A$1000,0),1)))</f>
        <v/>
      </c>
    </row>
    <row r="21" spans="1:51" ht="15" customHeight="1" x14ac:dyDescent="0.25">
      <c r="A21" s="34"/>
      <c r="D21" s="25" t="str">
        <f t="shared" si="5"/>
        <v>D</v>
      </c>
      <c r="E21" s="26">
        <f t="shared" si="6"/>
        <v>46040</v>
      </c>
      <c r="F21" s="27" t="str">
        <f>IF(MOD(MATCH(E21,Vacances!$A$3:$A$202,1),2)=1," ","")</f>
        <v/>
      </c>
      <c r="G21" s="27" t="str">
        <f>IF(MOD(MATCH(E21,Vacances!$B$3:$B$202,1),2)=1," ","")</f>
        <v/>
      </c>
      <c r="H21" s="27" t="str">
        <f>IF(MOD(MATCH(E21,Vacances!$C$3:$C$202,1),2)=1," ","")</f>
        <v/>
      </c>
      <c r="I21" s="28" t="str">
        <v xml:space="preserve"> </v>
      </c>
      <c r="J21" s="29"/>
      <c r="K21" s="87" t="str">
        <f>IF(E21="","",IF(ISERROR(MATCH(E21,Lune!$A$1:$A$1000,0)),IF(WEEKDAY(E21)=5,INT((E21-DATE(YEAR(E21),1,1))/7+1),IF(AND(WEEKDAY(E21)=4,NOT( ISERROR(MATCH(E21+1,Lune!$A$1:$A$1000,0)))),INT((E21+1-DATE(YEAR(E21+1),1,1))/7+1),"")),INDEX(Lune!$B$1:$B$1000,MATCH(E21,Lune!$A$1:$A$1000,0),1)))</f>
        <v>●</v>
      </c>
      <c r="L21" s="25" t="str">
        <f t="shared" si="0"/>
        <v>M</v>
      </c>
      <c r="M21" s="26">
        <f t="shared" si="7"/>
        <v>46071</v>
      </c>
      <c r="N21" s="27" t="str">
        <f>IF(MOD(MATCH(M21,Vacances!$A$3:$A$202,1),2)=1," ","")</f>
        <v xml:space="preserve"> </v>
      </c>
      <c r="O21" s="27" t="str">
        <f>IF(MOD(MATCH(M21,Vacances!$B$3:$B$202,1),2)=1," ","")</f>
        <v xml:space="preserve"> </v>
      </c>
      <c r="P21" s="27" t="str">
        <f>IF(MOD(MATCH(M21,Vacances!$C$3:$C$202,1),2)=1," ","")</f>
        <v/>
      </c>
      <c r="Q21" s="28" t="str">
        <v xml:space="preserve"> </v>
      </c>
      <c r="R21" s="29"/>
      <c r="S21" s="87" t="str">
        <f>IF(M21="","",IF(ISERROR(MATCH(M21,Lune!$A$1:$A$1000,0)),IF(WEEKDAY(M21)=5,INT((M21-DATE(YEAR(M21),1,1))/7+1),IF(AND(WEEKDAY(M21)=4,NOT( ISERROR(MATCH(M21+1,Lune!$A$1:$A$1000,0)))),INT((M21+1-DATE(YEAR(M21+1),1,1))/7+1),"")),INDEX(Lune!$B$1:$B$1000,MATCH(M21,Lune!$A$1:$A$1000,0),1)))</f>
        <v/>
      </c>
      <c r="T21" s="25" t="str">
        <f t="shared" si="1"/>
        <v>M</v>
      </c>
      <c r="U21" s="26">
        <f t="shared" si="8"/>
        <v>46099</v>
      </c>
      <c r="V21" s="27" t="str">
        <f>IF(MOD(MATCH(U21,Vacances!$A$3:$A$202,1),2)=1," ","")</f>
        <v/>
      </c>
      <c r="W21" s="27" t="str">
        <f>IF(MOD(MATCH(U21,Vacances!$B$3:$B$202,1),2)=1," ","")</f>
        <v/>
      </c>
      <c r="X21" s="27" t="str">
        <f>IF(MOD(MATCH(U21,Vacances!$C$3:$C$202,1),2)=1," ","")</f>
        <v/>
      </c>
      <c r="Y21" s="28" t="str">
        <v xml:space="preserve"> </v>
      </c>
      <c r="Z21" s="29"/>
      <c r="AA21" s="87">
        <f>IF(U21="","",IF(ISERROR(MATCH(U21,Lune!$A$1:$A$1000,0)),IF(WEEKDAY(U21)=5,INT((U21-DATE(YEAR(U21),1,1))/7+1),IF(AND(WEEKDAY(U21)=4,NOT( ISERROR(MATCH(U21+1,Lune!$A$1:$A$1000,0)))),INT((U21+1-DATE(YEAR(U21+1),1,1))/7+1),"")),INDEX(Lune!$B$1:$B$1000,MATCH(U21,Lune!$A$1:$A$1000,0),1)))</f>
        <v>12</v>
      </c>
      <c r="AB21" s="25" t="str">
        <f t="shared" si="2"/>
        <v>S</v>
      </c>
      <c r="AC21" s="26">
        <f t="shared" si="9"/>
        <v>46130</v>
      </c>
      <c r="AD21" s="27" t="str">
        <f>IF(MOD(MATCH(AC21,Vacances!$A$3:$A$202,1),2)=1," ","")</f>
        <v xml:space="preserve"> </v>
      </c>
      <c r="AE21" s="27" t="str">
        <f>IF(MOD(MATCH(AC21,Vacances!$B$3:$B$202,1),2)=1," ","")</f>
        <v xml:space="preserve"> </v>
      </c>
      <c r="AF21" s="27" t="str">
        <f>IF(MOD(MATCH(AC21,Vacances!$C$3:$C$202,1),2)=1," ","")</f>
        <v/>
      </c>
      <c r="AG21" s="28" t="str">
        <v xml:space="preserve"> </v>
      </c>
      <c r="AH21" s="29"/>
      <c r="AI21" s="87" t="str">
        <f>IF(AC21="","",IF(ISERROR(MATCH(AC21,Lune!$A$1:$A$1000,0)),IF(WEEKDAY(AC21)=5,INT((AC21-DATE(YEAR(AC21),1,1))/7+1),IF(AND(WEEKDAY(AC21)=4,NOT( ISERROR(MATCH(AC21+1,Lune!$A$1:$A$1000,0)))),INT((AC21+1-DATE(YEAR(AC21+1),1,1))/7+1),"")),INDEX(Lune!$B$1:$B$1000,MATCH(AC21,Lune!$A$1:$A$1000,0),1)))</f>
        <v/>
      </c>
      <c r="AJ21" s="25" t="str">
        <f t="shared" si="3"/>
        <v>L</v>
      </c>
      <c r="AK21" s="26">
        <f t="shared" si="10"/>
        <v>46160</v>
      </c>
      <c r="AL21" s="27" t="str">
        <f>IF(MOD(MATCH(AK21,Vacances!$A$3:$A$202,1),2)=1," ","")</f>
        <v/>
      </c>
      <c r="AM21" s="27" t="str">
        <f>IF(MOD(MATCH(AK21,Vacances!$B$3:$B$202,1),2)=1," ","")</f>
        <v/>
      </c>
      <c r="AN21" s="27" t="str">
        <f>IF(MOD(MATCH(AK21,Vacances!$C$3:$C$202,1),2)=1," ","")</f>
        <v/>
      </c>
      <c r="AO21" s="28" t="str">
        <v xml:space="preserve"> </v>
      </c>
      <c r="AP21" s="29"/>
      <c r="AQ21" s="87" t="str">
        <f>IF(AK21="","",IF(ISERROR(MATCH(AK21,Lune!$A$1:$A$1000,0)),IF(WEEKDAY(AK21)=5,INT((AK21-DATE(YEAR(AK21),1,1))/7+1),IF(AND(WEEKDAY(AK21)=4,NOT( ISERROR(MATCH(AK21+1,Lune!$A$1:$A$1000,0)))),INT((AK21+1-DATE(YEAR(AK21+1),1,1))/7+1),"")),INDEX(Lune!$B$1:$B$1000,MATCH(AK21,Lune!$A$1:$A$1000,0),1)))</f>
        <v/>
      </c>
      <c r="AR21" s="25" t="str">
        <f t="shared" si="4"/>
        <v>J</v>
      </c>
      <c r="AS21" s="26">
        <f t="shared" si="11"/>
        <v>46191</v>
      </c>
      <c r="AT21" s="27" t="str">
        <f>IF(MOD(MATCH(AS21,Vacances!$A$3:$A$202,1),2)=1," ","")</f>
        <v/>
      </c>
      <c r="AU21" s="27" t="str">
        <f>IF(MOD(MATCH(AS21,Vacances!$B$3:$B$202,1),2)=1," ","")</f>
        <v/>
      </c>
      <c r="AV21" s="27" t="str">
        <f>IF(MOD(MATCH(AS21,Vacances!$C$3:$C$202,1),2)=1," ","")</f>
        <v/>
      </c>
      <c r="AW21" s="28" t="str">
        <v xml:space="preserve"> </v>
      </c>
      <c r="AX21" s="29"/>
      <c r="AY21" s="87">
        <f>IF(AS21="","",IF(ISERROR(MATCH(AS21,Lune!$A$1:$A$1000,0)),IF(WEEKDAY(AS21)=5,INT((AS21-DATE(YEAR(AS21),1,1))/7+1),IF(AND(WEEKDAY(AS21)=4,NOT( ISERROR(MATCH(AS21+1,Lune!$A$1:$A$1000,0)))),INT((AS21+1-DATE(YEAR(AS21+1),1,1))/7+1),"")),INDEX(Lune!$B$1:$B$1000,MATCH(AS21,Lune!$A$1:$A$1000,0),1)))</f>
        <v>25</v>
      </c>
    </row>
    <row r="22" spans="1:51" ht="15" customHeight="1" x14ac:dyDescent="0.25">
      <c r="A22" s="34"/>
      <c r="D22" s="25" t="str">
        <f t="shared" si="5"/>
        <v>L</v>
      </c>
      <c r="E22" s="26">
        <f t="shared" si="6"/>
        <v>46041</v>
      </c>
      <c r="F22" s="27" t="str">
        <f>IF(MOD(MATCH(E22,Vacances!$A$3:$A$202,1),2)=1," ","")</f>
        <v/>
      </c>
      <c r="G22" s="27" t="str">
        <f>IF(MOD(MATCH(E22,Vacances!$B$3:$B$202,1),2)=1," ","")</f>
        <v/>
      </c>
      <c r="H22" s="27" t="str">
        <f>IF(MOD(MATCH(E22,Vacances!$C$3:$C$202,1),2)=1," ","")</f>
        <v/>
      </c>
      <c r="I22" s="28" t="str">
        <v xml:space="preserve"> </v>
      </c>
      <c r="J22" s="29"/>
      <c r="K22" s="87" t="str">
        <f>IF(E22="","",IF(ISERROR(MATCH(E22,Lune!$A$1:$A$1000,0)),IF(WEEKDAY(E22)=5,INT((E22-DATE(YEAR(E22),1,1))/7+1),IF(AND(WEEKDAY(E22)=4,NOT( ISERROR(MATCH(E22+1,Lune!$A$1:$A$1000,0)))),INT((E22+1-DATE(YEAR(E22+1),1,1))/7+1),"")),INDEX(Lune!$B$1:$B$1000,MATCH(E22,Lune!$A$1:$A$1000,0),1)))</f>
        <v/>
      </c>
      <c r="L22" s="25" t="str">
        <f t="shared" si="0"/>
        <v>J</v>
      </c>
      <c r="M22" s="26">
        <f t="shared" si="7"/>
        <v>46072</v>
      </c>
      <c r="N22" s="27" t="str">
        <f>IF(MOD(MATCH(M22,Vacances!$A$3:$A$202,1),2)=1," ","")</f>
        <v xml:space="preserve"> </v>
      </c>
      <c r="O22" s="27" t="str">
        <f>IF(MOD(MATCH(M22,Vacances!$B$3:$B$202,1),2)=1," ","")</f>
        <v xml:space="preserve"> </v>
      </c>
      <c r="P22" s="27" t="str">
        <f>IF(MOD(MATCH(M22,Vacances!$C$3:$C$202,1),2)=1," ","")</f>
        <v/>
      </c>
      <c r="Q22" s="28" t="str">
        <v xml:space="preserve"> </v>
      </c>
      <c r="R22" s="29"/>
      <c r="S22" s="87">
        <f>IF(M22="","",IF(ISERROR(MATCH(M22,Lune!$A$1:$A$1000,0)),IF(WEEKDAY(M22)=5,INT((M22-DATE(YEAR(M22),1,1))/7+1),IF(AND(WEEKDAY(M22)=4,NOT( ISERROR(MATCH(M22+1,Lune!$A$1:$A$1000,0)))),INT((M22+1-DATE(YEAR(M22+1),1,1))/7+1),"")),INDEX(Lune!$B$1:$B$1000,MATCH(M22,Lune!$A$1:$A$1000,0),1)))</f>
        <v>8</v>
      </c>
      <c r="T22" s="25" t="str">
        <f t="shared" si="1"/>
        <v>J</v>
      </c>
      <c r="U22" s="26">
        <f t="shared" si="8"/>
        <v>46100</v>
      </c>
      <c r="V22" s="27" t="str">
        <f>IF(MOD(MATCH(U22,Vacances!$A$3:$A$202,1),2)=1," ","")</f>
        <v/>
      </c>
      <c r="W22" s="27" t="str">
        <f>IF(MOD(MATCH(U22,Vacances!$B$3:$B$202,1),2)=1," ","")</f>
        <v/>
      </c>
      <c r="X22" s="27" t="str">
        <f>IF(MOD(MATCH(U22,Vacances!$C$3:$C$202,1),2)=1," ","")</f>
        <v/>
      </c>
      <c r="Y22" s="28" t="str">
        <v xml:space="preserve"> </v>
      </c>
      <c r="Z22" s="29"/>
      <c r="AA22" s="87" t="str">
        <f>IF(U22="","",IF(ISERROR(MATCH(U22,Lune!$A$1:$A$1000,0)),IF(WEEKDAY(U22)=5,INT((U22-DATE(YEAR(U22),1,1))/7+1),IF(AND(WEEKDAY(U22)=4,NOT( ISERROR(MATCH(U22+1,Lune!$A$1:$A$1000,0)))),INT((U22+1-DATE(YEAR(U22+1),1,1))/7+1),"")),INDEX(Lune!$B$1:$B$1000,MATCH(U22,Lune!$A$1:$A$1000,0),1)))</f>
        <v>●</v>
      </c>
      <c r="AB22" s="25" t="str">
        <f t="shared" si="2"/>
        <v>D</v>
      </c>
      <c r="AC22" s="26">
        <f t="shared" si="9"/>
        <v>46131</v>
      </c>
      <c r="AD22" s="27" t="str">
        <f>IF(MOD(MATCH(AC22,Vacances!$A$3:$A$202,1),2)=1," ","")</f>
        <v xml:space="preserve"> </v>
      </c>
      <c r="AE22" s="27" t="str">
        <f>IF(MOD(MATCH(AC22,Vacances!$B$3:$B$202,1),2)=1," ","")</f>
        <v xml:space="preserve"> </v>
      </c>
      <c r="AF22" s="27" t="str">
        <f>IF(MOD(MATCH(AC22,Vacances!$C$3:$C$202,1),2)=1," ","")</f>
        <v xml:space="preserve"> </v>
      </c>
      <c r="AG22" s="28" t="str">
        <v xml:space="preserve"> </v>
      </c>
      <c r="AH22" s="29"/>
      <c r="AI22" s="87" t="str">
        <f>IF(AC22="","",IF(ISERROR(MATCH(AC22,Lune!$A$1:$A$1000,0)),IF(WEEKDAY(AC22)=5,INT((AC22-DATE(YEAR(AC22),1,1))/7+1),IF(AND(WEEKDAY(AC22)=4,NOT( ISERROR(MATCH(AC22+1,Lune!$A$1:$A$1000,0)))),INT((AC22+1-DATE(YEAR(AC22+1),1,1))/7+1),"")),INDEX(Lune!$B$1:$B$1000,MATCH(AC22,Lune!$A$1:$A$1000,0),1)))</f>
        <v/>
      </c>
      <c r="AJ22" s="25" t="str">
        <f t="shared" si="3"/>
        <v>M</v>
      </c>
      <c r="AK22" s="26">
        <f t="shared" si="10"/>
        <v>46161</v>
      </c>
      <c r="AL22" s="27" t="str">
        <f>IF(MOD(MATCH(AK22,Vacances!$A$3:$A$202,1),2)=1," ","")</f>
        <v/>
      </c>
      <c r="AM22" s="27" t="str">
        <f>IF(MOD(MATCH(AK22,Vacances!$B$3:$B$202,1),2)=1," ","")</f>
        <v/>
      </c>
      <c r="AN22" s="27" t="str">
        <f>IF(MOD(MATCH(AK22,Vacances!$C$3:$C$202,1),2)=1," ","")</f>
        <v/>
      </c>
      <c r="AO22" s="28" t="str">
        <v xml:space="preserve"> </v>
      </c>
      <c r="AP22" s="29"/>
      <c r="AQ22" s="87" t="str">
        <f>IF(AK22="","",IF(ISERROR(MATCH(AK22,Lune!$A$1:$A$1000,0)),IF(WEEKDAY(AK22)=5,INT((AK22-DATE(YEAR(AK22),1,1))/7+1),IF(AND(WEEKDAY(AK22)=4,NOT( ISERROR(MATCH(AK22+1,Lune!$A$1:$A$1000,0)))),INT((AK22+1-DATE(YEAR(AK22+1),1,1))/7+1),"")),INDEX(Lune!$B$1:$B$1000,MATCH(AK22,Lune!$A$1:$A$1000,0),1)))</f>
        <v/>
      </c>
      <c r="AR22" s="25" t="str">
        <f t="shared" si="4"/>
        <v>V</v>
      </c>
      <c r="AS22" s="26">
        <f t="shared" si="11"/>
        <v>46192</v>
      </c>
      <c r="AT22" s="27" t="str">
        <f>IF(MOD(MATCH(AS22,Vacances!$A$3:$A$202,1),2)=1," ","")</f>
        <v/>
      </c>
      <c r="AU22" s="27" t="str">
        <f>IF(MOD(MATCH(AS22,Vacances!$B$3:$B$202,1),2)=1," ","")</f>
        <v/>
      </c>
      <c r="AV22" s="27" t="str">
        <f>IF(MOD(MATCH(AS22,Vacances!$C$3:$C$202,1),2)=1," ","")</f>
        <v/>
      </c>
      <c r="AW22" s="28" t="str">
        <v xml:space="preserve"> </v>
      </c>
      <c r="AX22" s="29"/>
      <c r="AY22" s="87" t="str">
        <f>IF(AS22="","",IF(ISERROR(MATCH(AS22,Lune!$A$1:$A$1000,0)),IF(WEEKDAY(AS22)=5,INT((AS22-DATE(YEAR(AS22),1,1))/7+1),IF(AND(WEEKDAY(AS22)=4,NOT( ISERROR(MATCH(AS22+1,Lune!$A$1:$A$1000,0)))),INT((AS22+1-DATE(YEAR(AS22+1),1,1))/7+1),"")),INDEX(Lune!$B$1:$B$1000,MATCH(AS22,Lune!$A$1:$A$1000,0),1)))</f>
        <v/>
      </c>
    </row>
    <row r="23" spans="1:51" ht="15" customHeight="1" x14ac:dyDescent="0.25">
      <c r="A23" s="34"/>
      <c r="D23" s="25" t="str">
        <f t="shared" si="5"/>
        <v>M</v>
      </c>
      <c r="E23" s="26">
        <f t="shared" si="6"/>
        <v>46042</v>
      </c>
      <c r="F23" s="27" t="str">
        <f>IF(MOD(MATCH(E23,Vacances!$A$3:$A$202,1),2)=1," ","")</f>
        <v/>
      </c>
      <c r="G23" s="27" t="str">
        <f>IF(MOD(MATCH(E23,Vacances!$B$3:$B$202,1),2)=1," ","")</f>
        <v/>
      </c>
      <c r="H23" s="27" t="str">
        <f>IF(MOD(MATCH(E23,Vacances!$C$3:$C$202,1),2)=1," ","")</f>
        <v/>
      </c>
      <c r="I23" s="28" t="str">
        <v xml:space="preserve"> </v>
      </c>
      <c r="J23" s="29"/>
      <c r="K23" s="87" t="str">
        <f>IF(E23="","",IF(ISERROR(MATCH(E23,Lune!$A$1:$A$1000,0)),IF(WEEKDAY(E23)=5,INT((E23-DATE(YEAR(E23),1,1))/7+1),IF(AND(WEEKDAY(E23)=4,NOT( ISERROR(MATCH(E23+1,Lune!$A$1:$A$1000,0)))),INT((E23+1-DATE(YEAR(E23+1),1,1))/7+1),"")),INDEX(Lune!$B$1:$B$1000,MATCH(E23,Lune!$A$1:$A$1000,0),1)))</f>
        <v/>
      </c>
      <c r="L23" s="25" t="str">
        <f t="shared" si="0"/>
        <v>V</v>
      </c>
      <c r="M23" s="26">
        <f t="shared" si="7"/>
        <v>46073</v>
      </c>
      <c r="N23" s="27" t="str">
        <f>IF(MOD(MATCH(M23,Vacances!$A$3:$A$202,1),2)=1," ","")</f>
        <v xml:space="preserve"> </v>
      </c>
      <c r="O23" s="27" t="str">
        <f>IF(MOD(MATCH(M23,Vacances!$B$3:$B$202,1),2)=1," ","")</f>
        <v xml:space="preserve"> </v>
      </c>
      <c r="P23" s="27" t="str">
        <f>IF(MOD(MATCH(M23,Vacances!$C$3:$C$202,1),2)=1," ","")</f>
        <v/>
      </c>
      <c r="Q23" s="28" t="str">
        <v xml:space="preserve"> </v>
      </c>
      <c r="R23" s="29"/>
      <c r="S23" s="87" t="str">
        <f>IF(M23="","",IF(ISERROR(MATCH(M23,Lune!$A$1:$A$1000,0)),IF(WEEKDAY(M23)=5,INT((M23-DATE(YEAR(M23),1,1))/7+1),IF(AND(WEEKDAY(M23)=4,NOT( ISERROR(MATCH(M23+1,Lune!$A$1:$A$1000,0)))),INT((M23+1-DATE(YEAR(M23+1),1,1))/7+1),"")),INDEX(Lune!$B$1:$B$1000,MATCH(M23,Lune!$A$1:$A$1000,0),1)))</f>
        <v/>
      </c>
      <c r="T23" s="25" t="str">
        <f t="shared" si="1"/>
        <v>V</v>
      </c>
      <c r="U23" s="26">
        <f t="shared" si="8"/>
        <v>46101</v>
      </c>
      <c r="V23" s="27" t="str">
        <f>IF(MOD(MATCH(U23,Vacances!$A$3:$A$202,1),2)=1," ","")</f>
        <v/>
      </c>
      <c r="W23" s="27" t="str">
        <f>IF(MOD(MATCH(U23,Vacances!$B$3:$B$202,1),2)=1," ","")</f>
        <v/>
      </c>
      <c r="X23" s="27" t="str">
        <f>IF(MOD(MATCH(U23,Vacances!$C$3:$C$202,1),2)=1," ","")</f>
        <v/>
      </c>
      <c r="Y23" s="28" t="str">
        <v xml:space="preserve"> </v>
      </c>
      <c r="Z23" s="29"/>
      <c r="AA23" s="87" t="str">
        <f>IF(U23="","",IF(ISERROR(MATCH(U23,Lune!$A$1:$A$1000,0)),IF(WEEKDAY(U23)=5,INT((U23-DATE(YEAR(U23),1,1))/7+1),IF(AND(WEEKDAY(U23)=4,NOT( ISERROR(MATCH(U23+1,Lune!$A$1:$A$1000,0)))),INT((U23+1-DATE(YEAR(U23+1),1,1))/7+1),"")),INDEX(Lune!$B$1:$B$1000,MATCH(U23,Lune!$A$1:$A$1000,0),1)))</f>
        <v/>
      </c>
      <c r="AB23" s="25" t="str">
        <f t="shared" si="2"/>
        <v>L</v>
      </c>
      <c r="AC23" s="26">
        <f t="shared" si="9"/>
        <v>46132</v>
      </c>
      <c r="AD23" s="27" t="str">
        <f>IF(MOD(MATCH(AC23,Vacances!$A$3:$A$202,1),2)=1," ","")</f>
        <v/>
      </c>
      <c r="AE23" s="27" t="str">
        <f>IF(MOD(MATCH(AC23,Vacances!$B$3:$B$202,1),2)=1," ","")</f>
        <v xml:space="preserve"> </v>
      </c>
      <c r="AF23" s="27" t="str">
        <f>IF(MOD(MATCH(AC23,Vacances!$C$3:$C$202,1),2)=1," ","")</f>
        <v xml:space="preserve"> </v>
      </c>
      <c r="AG23" s="28" t="str">
        <v xml:space="preserve"> </v>
      </c>
      <c r="AH23" s="29"/>
      <c r="AI23" s="87" t="str">
        <f>IF(AC23="","",IF(ISERROR(MATCH(AC23,Lune!$A$1:$A$1000,0)),IF(WEEKDAY(AC23)=5,INT((AC23-DATE(YEAR(AC23),1,1))/7+1),IF(AND(WEEKDAY(AC23)=4,NOT( ISERROR(MATCH(AC23+1,Lune!$A$1:$A$1000,0)))),INT((AC23+1-DATE(YEAR(AC23+1),1,1))/7+1),"")),INDEX(Lune!$B$1:$B$1000,MATCH(AC23,Lune!$A$1:$A$1000,0),1)))</f>
        <v/>
      </c>
      <c r="AJ23" s="25" t="str">
        <f t="shared" si="3"/>
        <v>M</v>
      </c>
      <c r="AK23" s="26">
        <f t="shared" si="10"/>
        <v>46162</v>
      </c>
      <c r="AL23" s="27" t="str">
        <f>IF(MOD(MATCH(AK23,Vacances!$A$3:$A$202,1),2)=1," ","")</f>
        <v/>
      </c>
      <c r="AM23" s="27" t="str">
        <f>IF(MOD(MATCH(AK23,Vacances!$B$3:$B$202,1),2)=1," ","")</f>
        <v/>
      </c>
      <c r="AN23" s="27" t="str">
        <f>IF(MOD(MATCH(AK23,Vacances!$C$3:$C$202,1),2)=1," ","")</f>
        <v/>
      </c>
      <c r="AO23" s="28" t="str">
        <v xml:space="preserve"> </v>
      </c>
      <c r="AP23" s="29"/>
      <c r="AQ23" s="87" t="str">
        <f>IF(AK23="","",IF(ISERROR(MATCH(AK23,Lune!$A$1:$A$1000,0)),IF(WEEKDAY(AK23)=5,INT((AK23-DATE(YEAR(AK23),1,1))/7+1),IF(AND(WEEKDAY(AK23)=4,NOT( ISERROR(MATCH(AK23+1,Lune!$A$1:$A$1000,0)))),INT((AK23+1-DATE(YEAR(AK23+1),1,1))/7+1),"")),INDEX(Lune!$B$1:$B$1000,MATCH(AK23,Lune!$A$1:$A$1000,0),1)))</f>
        <v/>
      </c>
      <c r="AR23" s="25" t="str">
        <f t="shared" si="4"/>
        <v>S</v>
      </c>
      <c r="AS23" s="26">
        <f t="shared" si="11"/>
        <v>46193</v>
      </c>
      <c r="AT23" s="27" t="str">
        <f>IF(MOD(MATCH(AS23,Vacances!$A$3:$A$202,1),2)=1," ","")</f>
        <v/>
      </c>
      <c r="AU23" s="27" t="str">
        <f>IF(MOD(MATCH(AS23,Vacances!$B$3:$B$202,1),2)=1," ","")</f>
        <v/>
      </c>
      <c r="AV23" s="27" t="str">
        <f>IF(MOD(MATCH(AS23,Vacances!$C$3:$C$202,1),2)=1," ","")</f>
        <v/>
      </c>
      <c r="AW23" s="28" t="str">
        <v xml:space="preserve"> </v>
      </c>
      <c r="AX23" s="29"/>
      <c r="AY23" s="87" t="str">
        <f>IF(AS23="","",IF(ISERROR(MATCH(AS23,Lune!$A$1:$A$1000,0)),IF(WEEKDAY(AS23)=5,INT((AS23-DATE(YEAR(AS23),1,1))/7+1),IF(AND(WEEKDAY(AS23)=4,NOT( ISERROR(MATCH(AS23+1,Lune!$A$1:$A$1000,0)))),INT((AS23+1-DATE(YEAR(AS23+1),1,1))/7+1),"")),INDEX(Lune!$B$1:$B$1000,MATCH(AS23,Lune!$A$1:$A$1000,0),1)))</f>
        <v/>
      </c>
    </row>
    <row r="24" spans="1:51" ht="15" customHeight="1" x14ac:dyDescent="0.25">
      <c r="A24" s="34"/>
      <c r="D24" s="25" t="str">
        <f t="shared" si="5"/>
        <v>M</v>
      </c>
      <c r="E24" s="26">
        <f t="shared" si="6"/>
        <v>46043</v>
      </c>
      <c r="F24" s="27" t="str">
        <f>IF(MOD(MATCH(E24,Vacances!$A$3:$A$202,1),2)=1," ","")</f>
        <v/>
      </c>
      <c r="G24" s="27" t="str">
        <f>IF(MOD(MATCH(E24,Vacances!$B$3:$B$202,1),2)=1," ","")</f>
        <v/>
      </c>
      <c r="H24" s="27" t="str">
        <f>IF(MOD(MATCH(E24,Vacances!$C$3:$C$202,1),2)=1," ","")</f>
        <v/>
      </c>
      <c r="I24" s="28" t="str">
        <v xml:space="preserve"> </v>
      </c>
      <c r="J24" s="29"/>
      <c r="K24" s="87" t="str">
        <f>IF(E24="","",IF(ISERROR(MATCH(E24,Lune!$A$1:$A$1000,0)),IF(WEEKDAY(E24)=5,INT((E24-DATE(YEAR(E24),1,1))/7+1),IF(AND(WEEKDAY(E24)=4,NOT( ISERROR(MATCH(E24+1,Lune!$A$1:$A$1000,0)))),INT((E24+1-DATE(YEAR(E24+1),1,1))/7+1),"")),INDEX(Lune!$B$1:$B$1000,MATCH(E24,Lune!$A$1:$A$1000,0),1)))</f>
        <v/>
      </c>
      <c r="L24" s="25" t="str">
        <f t="shared" si="0"/>
        <v>S</v>
      </c>
      <c r="M24" s="26">
        <f t="shared" si="7"/>
        <v>46074</v>
      </c>
      <c r="N24" s="27" t="str">
        <f>IF(MOD(MATCH(M24,Vacances!$A$3:$A$202,1),2)=1," ","")</f>
        <v xml:space="preserve"> </v>
      </c>
      <c r="O24" s="27" t="str">
        <f>IF(MOD(MATCH(M24,Vacances!$B$3:$B$202,1),2)=1," ","")</f>
        <v xml:space="preserve"> </v>
      </c>
      <c r="P24" s="27" t="str">
        <f>IF(MOD(MATCH(M24,Vacances!$C$3:$C$202,1),2)=1," ","")</f>
        <v/>
      </c>
      <c r="Q24" s="28" t="str">
        <v xml:space="preserve"> </v>
      </c>
      <c r="R24" s="29"/>
      <c r="S24" s="87" t="str">
        <f>IF(M24="","",IF(ISERROR(MATCH(M24,Lune!$A$1:$A$1000,0)),IF(WEEKDAY(M24)=5,INT((M24-DATE(YEAR(M24),1,1))/7+1),IF(AND(WEEKDAY(M24)=4,NOT( ISERROR(MATCH(M24+1,Lune!$A$1:$A$1000,0)))),INT((M24+1-DATE(YEAR(M24+1),1,1))/7+1),"")),INDEX(Lune!$B$1:$B$1000,MATCH(M24,Lune!$A$1:$A$1000,0),1)))</f>
        <v/>
      </c>
      <c r="T24" s="25" t="str">
        <f t="shared" si="1"/>
        <v>S</v>
      </c>
      <c r="U24" s="26">
        <f t="shared" si="8"/>
        <v>46102</v>
      </c>
      <c r="V24" s="27" t="str">
        <f>IF(MOD(MATCH(U24,Vacances!$A$3:$A$202,1),2)=1," ","")</f>
        <v/>
      </c>
      <c r="W24" s="27" t="str">
        <f>IF(MOD(MATCH(U24,Vacances!$B$3:$B$202,1),2)=1," ","")</f>
        <v/>
      </c>
      <c r="X24" s="27" t="str">
        <f>IF(MOD(MATCH(U24,Vacances!$C$3:$C$202,1),2)=1," ","")</f>
        <v/>
      </c>
      <c r="Y24" s="28" t="str">
        <v xml:space="preserve"> </v>
      </c>
      <c r="Z24" s="29"/>
      <c r="AA24" s="87" t="str">
        <f>IF(U24="","",IF(ISERROR(MATCH(U24,Lune!$A$1:$A$1000,0)),IF(WEEKDAY(U24)=5,INT((U24-DATE(YEAR(U24),1,1))/7+1),IF(AND(WEEKDAY(U24)=4,NOT( ISERROR(MATCH(U24+1,Lune!$A$1:$A$1000,0)))),INT((U24+1-DATE(YEAR(U24+1),1,1))/7+1),"")),INDEX(Lune!$B$1:$B$1000,MATCH(U24,Lune!$A$1:$A$1000,0),1)))</f>
        <v/>
      </c>
      <c r="AB24" s="25" t="str">
        <f t="shared" si="2"/>
        <v>M</v>
      </c>
      <c r="AC24" s="26">
        <f t="shared" si="9"/>
        <v>46133</v>
      </c>
      <c r="AD24" s="27" t="str">
        <f>IF(MOD(MATCH(AC24,Vacances!$A$3:$A$202,1),2)=1," ","")</f>
        <v/>
      </c>
      <c r="AE24" s="27" t="str">
        <f>IF(MOD(MATCH(AC24,Vacances!$B$3:$B$202,1),2)=1," ","")</f>
        <v xml:space="preserve"> </v>
      </c>
      <c r="AF24" s="27" t="str">
        <f>IF(MOD(MATCH(AC24,Vacances!$C$3:$C$202,1),2)=1," ","")</f>
        <v xml:space="preserve"> </v>
      </c>
      <c r="AG24" s="28" t="str">
        <v xml:space="preserve"> </v>
      </c>
      <c r="AH24" s="29"/>
      <c r="AI24" s="87" t="str">
        <f>IF(AC24="","",IF(ISERROR(MATCH(AC24,Lune!$A$1:$A$1000,0)),IF(WEEKDAY(AC24)=5,INT((AC24-DATE(YEAR(AC24),1,1))/7+1),IF(AND(WEEKDAY(AC24)=4,NOT( ISERROR(MATCH(AC24+1,Lune!$A$1:$A$1000,0)))),INT((AC24+1-DATE(YEAR(AC24+1),1,1))/7+1),"")),INDEX(Lune!$B$1:$B$1000,MATCH(AC24,Lune!$A$1:$A$1000,0),1)))</f>
        <v/>
      </c>
      <c r="AJ24" s="25" t="str">
        <f t="shared" si="3"/>
        <v>J</v>
      </c>
      <c r="AK24" s="26">
        <f t="shared" si="10"/>
        <v>46163</v>
      </c>
      <c r="AL24" s="27" t="str">
        <f>IF(MOD(MATCH(AK24,Vacances!$A$3:$A$202,1),2)=1," ","")</f>
        <v/>
      </c>
      <c r="AM24" s="27" t="str">
        <f>IF(MOD(MATCH(AK24,Vacances!$B$3:$B$202,1),2)=1," ","")</f>
        <v/>
      </c>
      <c r="AN24" s="27" t="str">
        <f>IF(MOD(MATCH(AK24,Vacances!$C$3:$C$202,1),2)=1," ","")</f>
        <v/>
      </c>
      <c r="AO24" s="28" t="str">
        <v xml:space="preserve"> </v>
      </c>
      <c r="AP24" s="29"/>
      <c r="AQ24" s="87">
        <f>IF(AK24="","",IF(ISERROR(MATCH(AK24,Lune!$A$1:$A$1000,0)),IF(WEEKDAY(AK24)=5,INT((AK24-DATE(YEAR(AK24),1,1))/7+1),IF(AND(WEEKDAY(AK24)=4,NOT( ISERROR(MATCH(AK24+1,Lune!$A$1:$A$1000,0)))),INT((AK24+1-DATE(YEAR(AK24+1),1,1))/7+1),"")),INDEX(Lune!$B$1:$B$1000,MATCH(AK24,Lune!$A$1:$A$1000,0),1)))</f>
        <v>21</v>
      </c>
      <c r="AR24" s="25" t="str">
        <f t="shared" si="4"/>
        <v>D</v>
      </c>
      <c r="AS24" s="26">
        <f t="shared" si="11"/>
        <v>46194</v>
      </c>
      <c r="AT24" s="27" t="str">
        <f>IF(MOD(MATCH(AS24,Vacances!$A$3:$A$202,1),2)=1," ","")</f>
        <v/>
      </c>
      <c r="AU24" s="27" t="str">
        <f>IF(MOD(MATCH(AS24,Vacances!$B$3:$B$202,1),2)=1," ","")</f>
        <v/>
      </c>
      <c r="AV24" s="27" t="str">
        <f>IF(MOD(MATCH(AS24,Vacances!$C$3:$C$202,1),2)=1," ","")</f>
        <v/>
      </c>
      <c r="AW24" s="28" t="str">
        <v xml:space="preserve"> </v>
      </c>
      <c r="AX24" s="29"/>
      <c r="AY24" s="87" t="str">
        <f>IF(AS24="","",IF(ISERROR(MATCH(AS24,Lune!$A$1:$A$1000,0)),IF(WEEKDAY(AS24)=5,INT((AS24-DATE(YEAR(AS24),1,1))/7+1),IF(AND(WEEKDAY(AS24)=4,NOT( ISERROR(MATCH(AS24+1,Lune!$A$1:$A$1000,0)))),INT((AS24+1-DATE(YEAR(AS24+1),1,1))/7+1),"")),INDEX(Lune!$B$1:$B$1000,MATCH(AS24,Lune!$A$1:$A$1000,0),1)))</f>
        <v>◐</v>
      </c>
    </row>
    <row r="25" spans="1:51" ht="15" customHeight="1" x14ac:dyDescent="0.25">
      <c r="A25" s="34"/>
      <c r="D25" s="25" t="str">
        <f t="shared" si="5"/>
        <v>J</v>
      </c>
      <c r="E25" s="26">
        <f t="shared" si="6"/>
        <v>46044</v>
      </c>
      <c r="F25" s="27" t="str">
        <f>IF(MOD(MATCH(E25,Vacances!$A$3:$A$202,1),2)=1," ","")</f>
        <v/>
      </c>
      <c r="G25" s="27" t="str">
        <f>IF(MOD(MATCH(E25,Vacances!$B$3:$B$202,1),2)=1," ","")</f>
        <v/>
      </c>
      <c r="H25" s="27" t="str">
        <f>IF(MOD(MATCH(E25,Vacances!$C$3:$C$202,1),2)=1," ","")</f>
        <v/>
      </c>
      <c r="I25" s="28" t="str">
        <v xml:space="preserve"> </v>
      </c>
      <c r="J25" s="29"/>
      <c r="K25" s="87">
        <f>IF(E25="","",IF(ISERROR(MATCH(E25,Lune!$A$1:$A$1000,0)),IF(WEEKDAY(E25)=5,INT((E25-DATE(YEAR(E25),1,1))/7+1),IF(AND(WEEKDAY(E25)=4,NOT( ISERROR(MATCH(E25+1,Lune!$A$1:$A$1000,0)))),INT((E25+1-DATE(YEAR(E25+1),1,1))/7+1),"")),INDEX(Lune!$B$1:$B$1000,MATCH(E25,Lune!$A$1:$A$1000,0),1)))</f>
        <v>4</v>
      </c>
      <c r="L25" s="25" t="str">
        <f t="shared" si="0"/>
        <v>D</v>
      </c>
      <c r="M25" s="26">
        <f t="shared" si="7"/>
        <v>46075</v>
      </c>
      <c r="N25" s="27" t="str">
        <f>IF(MOD(MATCH(M25,Vacances!$A$3:$A$202,1),2)=1," ","")</f>
        <v xml:space="preserve"> </v>
      </c>
      <c r="O25" s="27" t="str">
        <f>IF(MOD(MATCH(M25,Vacances!$B$3:$B$202,1),2)=1," ","")</f>
        <v xml:space="preserve"> </v>
      </c>
      <c r="P25" s="27" t="str">
        <f>IF(MOD(MATCH(M25,Vacances!$C$3:$C$202,1),2)=1," ","")</f>
        <v xml:space="preserve"> </v>
      </c>
      <c r="Q25" s="28" t="str">
        <v xml:space="preserve"> </v>
      </c>
      <c r="R25" s="29"/>
      <c r="S25" s="87" t="str">
        <f>IF(M25="","",IF(ISERROR(MATCH(M25,Lune!$A$1:$A$1000,0)),IF(WEEKDAY(M25)=5,INT((M25-DATE(YEAR(M25),1,1))/7+1),IF(AND(WEEKDAY(M25)=4,NOT( ISERROR(MATCH(M25+1,Lune!$A$1:$A$1000,0)))),INT((M25+1-DATE(YEAR(M25+1),1,1))/7+1),"")),INDEX(Lune!$B$1:$B$1000,MATCH(M25,Lune!$A$1:$A$1000,0),1)))</f>
        <v/>
      </c>
      <c r="T25" s="25" t="str">
        <f t="shared" si="1"/>
        <v>D</v>
      </c>
      <c r="U25" s="26">
        <f t="shared" si="8"/>
        <v>46103</v>
      </c>
      <c r="V25" s="27" t="str">
        <f>IF(MOD(MATCH(U25,Vacances!$A$3:$A$202,1),2)=1," ","")</f>
        <v/>
      </c>
      <c r="W25" s="27" t="str">
        <f>IF(MOD(MATCH(U25,Vacances!$B$3:$B$202,1),2)=1," ","")</f>
        <v/>
      </c>
      <c r="X25" s="27" t="str">
        <f>IF(MOD(MATCH(U25,Vacances!$C$3:$C$202,1),2)=1," ","")</f>
        <v/>
      </c>
      <c r="Y25" s="28" t="str">
        <v xml:space="preserve"> </v>
      </c>
      <c r="Z25" s="29"/>
      <c r="AA25" s="87" t="str">
        <f>IF(U25="","",IF(ISERROR(MATCH(U25,Lune!$A$1:$A$1000,0)),IF(WEEKDAY(U25)=5,INT((U25-DATE(YEAR(U25),1,1))/7+1),IF(AND(WEEKDAY(U25)=4,NOT( ISERROR(MATCH(U25+1,Lune!$A$1:$A$1000,0)))),INT((U25+1-DATE(YEAR(U25+1),1,1))/7+1),"")),INDEX(Lune!$B$1:$B$1000,MATCH(U25,Lune!$A$1:$A$1000,0),1)))</f>
        <v/>
      </c>
      <c r="AB25" s="25" t="str">
        <f t="shared" si="2"/>
        <v>M</v>
      </c>
      <c r="AC25" s="26">
        <f t="shared" si="9"/>
        <v>46134</v>
      </c>
      <c r="AD25" s="27" t="str">
        <f>IF(MOD(MATCH(AC25,Vacances!$A$3:$A$202,1),2)=1," ","")</f>
        <v/>
      </c>
      <c r="AE25" s="27" t="str">
        <f>IF(MOD(MATCH(AC25,Vacances!$B$3:$B$202,1),2)=1," ","")</f>
        <v xml:space="preserve"> </v>
      </c>
      <c r="AF25" s="27" t="str">
        <f>IF(MOD(MATCH(AC25,Vacances!$C$3:$C$202,1),2)=1," ","")</f>
        <v xml:space="preserve"> </v>
      </c>
      <c r="AG25" s="28" t="str">
        <v xml:space="preserve"> </v>
      </c>
      <c r="AH25" s="29"/>
      <c r="AI25" s="87" t="str">
        <f>IF(AC25="","",IF(ISERROR(MATCH(AC25,Lune!$A$1:$A$1000,0)),IF(WEEKDAY(AC25)=5,INT((AC25-DATE(YEAR(AC25),1,1))/7+1),IF(AND(WEEKDAY(AC25)=4,NOT( ISERROR(MATCH(AC25+1,Lune!$A$1:$A$1000,0)))),INT((AC25+1-DATE(YEAR(AC25+1),1,1))/7+1),"")),INDEX(Lune!$B$1:$B$1000,MATCH(AC25,Lune!$A$1:$A$1000,0),1)))</f>
        <v/>
      </c>
      <c r="AJ25" s="25" t="str">
        <f t="shared" si="3"/>
        <v>V</v>
      </c>
      <c r="AK25" s="26">
        <f t="shared" si="10"/>
        <v>46164</v>
      </c>
      <c r="AL25" s="27" t="str">
        <f>IF(MOD(MATCH(AK25,Vacances!$A$3:$A$202,1),2)=1," ","")</f>
        <v/>
      </c>
      <c r="AM25" s="27" t="str">
        <f>IF(MOD(MATCH(AK25,Vacances!$B$3:$B$202,1),2)=1," ","")</f>
        <v/>
      </c>
      <c r="AN25" s="27" t="str">
        <f>IF(MOD(MATCH(AK25,Vacances!$C$3:$C$202,1),2)=1," ","")</f>
        <v/>
      </c>
      <c r="AO25" s="28" t="str">
        <v xml:space="preserve"> </v>
      </c>
      <c r="AP25" s="29"/>
      <c r="AQ25" s="87" t="str">
        <f>IF(AK25="","",IF(ISERROR(MATCH(AK25,Lune!$A$1:$A$1000,0)),IF(WEEKDAY(AK25)=5,INT((AK25-DATE(YEAR(AK25),1,1))/7+1),IF(AND(WEEKDAY(AK25)=4,NOT( ISERROR(MATCH(AK25+1,Lune!$A$1:$A$1000,0)))),INT((AK25+1-DATE(YEAR(AK25+1),1,1))/7+1),"")),INDEX(Lune!$B$1:$B$1000,MATCH(AK25,Lune!$A$1:$A$1000,0),1)))</f>
        <v/>
      </c>
      <c r="AR25" s="25" t="str">
        <f t="shared" si="4"/>
        <v>L</v>
      </c>
      <c r="AS25" s="26">
        <f t="shared" si="11"/>
        <v>46195</v>
      </c>
      <c r="AT25" s="27" t="str">
        <f>IF(MOD(MATCH(AS25,Vacances!$A$3:$A$202,1),2)=1," ","")</f>
        <v/>
      </c>
      <c r="AU25" s="27" t="str">
        <f>IF(MOD(MATCH(AS25,Vacances!$B$3:$B$202,1),2)=1," ","")</f>
        <v/>
      </c>
      <c r="AV25" s="27" t="str">
        <f>IF(MOD(MATCH(AS25,Vacances!$C$3:$C$202,1),2)=1," ","")</f>
        <v/>
      </c>
      <c r="AW25" s="28" t="str">
        <v xml:space="preserve"> </v>
      </c>
      <c r="AX25" s="29"/>
      <c r="AY25" s="87" t="str">
        <f>IF(AS25="","",IF(ISERROR(MATCH(AS25,Lune!$A$1:$A$1000,0)),IF(WEEKDAY(AS25)=5,INT((AS25-DATE(YEAR(AS25),1,1))/7+1),IF(AND(WEEKDAY(AS25)=4,NOT( ISERROR(MATCH(AS25+1,Lune!$A$1:$A$1000,0)))),INT((AS25+1-DATE(YEAR(AS25+1),1,1))/7+1),"")),INDEX(Lune!$B$1:$B$1000,MATCH(AS25,Lune!$A$1:$A$1000,0),1)))</f>
        <v/>
      </c>
    </row>
    <row r="26" spans="1:51" ht="15" customHeight="1" x14ac:dyDescent="0.25">
      <c r="D26" s="25" t="str">
        <f t="shared" si="5"/>
        <v>V</v>
      </c>
      <c r="E26" s="26">
        <f t="shared" si="6"/>
        <v>46045</v>
      </c>
      <c r="F26" s="27" t="str">
        <f>IF(MOD(MATCH(E26,Vacances!$A$3:$A$202,1),2)=1," ","")</f>
        <v/>
      </c>
      <c r="G26" s="27" t="str">
        <f>IF(MOD(MATCH(E26,Vacances!$B$3:$B$202,1),2)=1," ","")</f>
        <v/>
      </c>
      <c r="H26" s="27" t="str">
        <f>IF(MOD(MATCH(E26,Vacances!$C$3:$C$202,1),2)=1," ","")</f>
        <v/>
      </c>
      <c r="I26" s="28" t="str">
        <v xml:space="preserve"> </v>
      </c>
      <c r="J26" s="29"/>
      <c r="K26" s="87" t="str">
        <f>IF(E26="","",IF(ISERROR(MATCH(E26,Lune!$A$1:$A$1000,0)),IF(WEEKDAY(E26)=5,INT((E26-DATE(YEAR(E26),1,1))/7+1),IF(AND(WEEKDAY(E26)=4,NOT( ISERROR(MATCH(E26+1,Lune!$A$1:$A$1000,0)))),INT((E26+1-DATE(YEAR(E26+1),1,1))/7+1),"")),INDEX(Lune!$B$1:$B$1000,MATCH(E26,Lune!$A$1:$A$1000,0),1)))</f>
        <v/>
      </c>
      <c r="L26" s="25" t="str">
        <f t="shared" si="0"/>
        <v>L</v>
      </c>
      <c r="M26" s="26">
        <f t="shared" si="7"/>
        <v>46076</v>
      </c>
      <c r="N26" s="27" t="str">
        <f>IF(MOD(MATCH(M26,Vacances!$A$3:$A$202,1),2)=1," ","")</f>
        <v/>
      </c>
      <c r="O26" s="27" t="str">
        <f>IF(MOD(MATCH(M26,Vacances!$B$3:$B$202,1),2)=1," ","")</f>
        <v xml:space="preserve"> </v>
      </c>
      <c r="P26" s="27" t="str">
        <f>IF(MOD(MATCH(M26,Vacances!$C$3:$C$202,1),2)=1," ","")</f>
        <v xml:space="preserve"> </v>
      </c>
      <c r="Q26" s="28" t="str">
        <v xml:space="preserve"> </v>
      </c>
      <c r="R26" s="29"/>
      <c r="S26" s="87" t="str">
        <f>IF(M26="","",IF(ISERROR(MATCH(M26,Lune!$A$1:$A$1000,0)),IF(WEEKDAY(M26)=5,INT((M26-DATE(YEAR(M26),1,1))/7+1),IF(AND(WEEKDAY(M26)=4,NOT( ISERROR(MATCH(M26+1,Lune!$A$1:$A$1000,0)))),INT((M26+1-DATE(YEAR(M26+1),1,1))/7+1),"")),INDEX(Lune!$B$1:$B$1000,MATCH(M26,Lune!$A$1:$A$1000,0),1)))</f>
        <v/>
      </c>
      <c r="T26" s="25" t="str">
        <f t="shared" si="1"/>
        <v>L</v>
      </c>
      <c r="U26" s="26">
        <f t="shared" si="8"/>
        <v>46104</v>
      </c>
      <c r="V26" s="27" t="str">
        <f>IF(MOD(MATCH(U26,Vacances!$A$3:$A$202,1),2)=1," ","")</f>
        <v/>
      </c>
      <c r="W26" s="27" t="str">
        <f>IF(MOD(MATCH(U26,Vacances!$B$3:$B$202,1),2)=1," ","")</f>
        <v/>
      </c>
      <c r="X26" s="27" t="str">
        <f>IF(MOD(MATCH(U26,Vacances!$C$3:$C$202,1),2)=1," ","")</f>
        <v/>
      </c>
      <c r="Y26" s="28" t="str">
        <v xml:space="preserve"> </v>
      </c>
      <c r="Z26" s="29"/>
      <c r="AA26" s="87" t="str">
        <f>IF(U26="","",IF(ISERROR(MATCH(U26,Lune!$A$1:$A$1000,0)),IF(WEEKDAY(U26)=5,INT((U26-DATE(YEAR(U26),1,1))/7+1),IF(AND(WEEKDAY(U26)=4,NOT( ISERROR(MATCH(U26+1,Lune!$A$1:$A$1000,0)))),INT((U26+1-DATE(YEAR(U26+1),1,1))/7+1),"")),INDEX(Lune!$B$1:$B$1000,MATCH(U26,Lune!$A$1:$A$1000,0),1)))</f>
        <v/>
      </c>
      <c r="AB26" s="25" t="str">
        <f t="shared" si="2"/>
        <v>J</v>
      </c>
      <c r="AC26" s="26">
        <f t="shared" si="9"/>
        <v>46135</v>
      </c>
      <c r="AD26" s="27" t="str">
        <f>IF(MOD(MATCH(AC26,Vacances!$A$3:$A$202,1),2)=1," ","")</f>
        <v/>
      </c>
      <c r="AE26" s="27" t="str">
        <f>IF(MOD(MATCH(AC26,Vacances!$B$3:$B$202,1),2)=1," ","")</f>
        <v xml:space="preserve"> </v>
      </c>
      <c r="AF26" s="27" t="str">
        <f>IF(MOD(MATCH(AC26,Vacances!$C$3:$C$202,1),2)=1," ","")</f>
        <v xml:space="preserve"> </v>
      </c>
      <c r="AG26" s="28" t="str">
        <v xml:space="preserve"> </v>
      </c>
      <c r="AH26" s="29"/>
      <c r="AI26" s="87">
        <f>IF(AC26="","",IF(ISERROR(MATCH(AC26,Lune!$A$1:$A$1000,0)),IF(WEEKDAY(AC26)=5,INT((AC26-DATE(YEAR(AC26),1,1))/7+1),IF(AND(WEEKDAY(AC26)=4,NOT( ISERROR(MATCH(AC26+1,Lune!$A$1:$A$1000,0)))),INT((AC26+1-DATE(YEAR(AC26+1),1,1))/7+1),"")),INDEX(Lune!$B$1:$B$1000,MATCH(AC26,Lune!$A$1:$A$1000,0),1)))</f>
        <v>17</v>
      </c>
      <c r="AJ26" s="25" t="str">
        <f t="shared" si="3"/>
        <v>S</v>
      </c>
      <c r="AK26" s="26">
        <f t="shared" si="10"/>
        <v>46165</v>
      </c>
      <c r="AL26" s="27" t="str">
        <f>IF(MOD(MATCH(AK26,Vacances!$A$3:$A$202,1),2)=1," ","")</f>
        <v/>
      </c>
      <c r="AM26" s="27" t="str">
        <f>IF(MOD(MATCH(AK26,Vacances!$B$3:$B$202,1),2)=1," ","")</f>
        <v/>
      </c>
      <c r="AN26" s="27" t="str">
        <f>IF(MOD(MATCH(AK26,Vacances!$C$3:$C$202,1),2)=1," ","")</f>
        <v/>
      </c>
      <c r="AO26" s="28" t="str">
        <v xml:space="preserve"> </v>
      </c>
      <c r="AP26" s="29"/>
      <c r="AQ26" s="87" t="str">
        <f>IF(AK26="","",IF(ISERROR(MATCH(AK26,Lune!$A$1:$A$1000,0)),IF(WEEKDAY(AK26)=5,INT((AK26-DATE(YEAR(AK26),1,1))/7+1),IF(AND(WEEKDAY(AK26)=4,NOT( ISERROR(MATCH(AK26+1,Lune!$A$1:$A$1000,0)))),INT((AK26+1-DATE(YEAR(AK26+1),1,1))/7+1),"")),INDEX(Lune!$B$1:$B$1000,MATCH(AK26,Lune!$A$1:$A$1000,0),1)))</f>
        <v>◐</v>
      </c>
      <c r="AR26" s="25" t="str">
        <f t="shared" si="4"/>
        <v>M</v>
      </c>
      <c r="AS26" s="26">
        <f t="shared" si="11"/>
        <v>46196</v>
      </c>
      <c r="AT26" s="27" t="str">
        <f>IF(MOD(MATCH(AS26,Vacances!$A$3:$A$202,1),2)=1," ","")</f>
        <v/>
      </c>
      <c r="AU26" s="27" t="str">
        <f>IF(MOD(MATCH(AS26,Vacances!$B$3:$B$202,1),2)=1," ","")</f>
        <v/>
      </c>
      <c r="AV26" s="27" t="str">
        <f>IF(MOD(MATCH(AS26,Vacances!$C$3:$C$202,1),2)=1," ","")</f>
        <v/>
      </c>
      <c r="AW26" s="28" t="str">
        <v xml:space="preserve"> </v>
      </c>
      <c r="AX26" s="29"/>
      <c r="AY26" s="87" t="str">
        <f>IF(AS26="","",IF(ISERROR(MATCH(AS26,Lune!$A$1:$A$1000,0)),IF(WEEKDAY(AS26)=5,INT((AS26-DATE(YEAR(AS26),1,1))/7+1),IF(AND(WEEKDAY(AS26)=4,NOT( ISERROR(MATCH(AS26+1,Lune!$A$1:$A$1000,0)))),INT((AS26+1-DATE(YEAR(AS26+1),1,1))/7+1),"")),INDEX(Lune!$B$1:$B$1000,MATCH(AS26,Lune!$A$1:$A$1000,0),1)))</f>
        <v/>
      </c>
    </row>
    <row r="27" spans="1:51" ht="15" customHeight="1" x14ac:dyDescent="0.25">
      <c r="D27" s="25" t="str">
        <f t="shared" si="5"/>
        <v>S</v>
      </c>
      <c r="E27" s="26">
        <f t="shared" si="6"/>
        <v>46046</v>
      </c>
      <c r="F27" s="27" t="str">
        <f>IF(MOD(MATCH(E27,Vacances!$A$3:$A$202,1),2)=1," ","")</f>
        <v/>
      </c>
      <c r="G27" s="27" t="str">
        <f>IF(MOD(MATCH(E27,Vacances!$B$3:$B$202,1),2)=1," ","")</f>
        <v/>
      </c>
      <c r="H27" s="27" t="str">
        <f>IF(MOD(MATCH(E27,Vacances!$C$3:$C$202,1),2)=1," ","")</f>
        <v/>
      </c>
      <c r="I27" s="28" t="str">
        <v xml:space="preserve"> </v>
      </c>
      <c r="J27" s="29"/>
      <c r="K27" s="87" t="str">
        <f>IF(E27="","",IF(ISERROR(MATCH(E27,Lune!$A$1:$A$1000,0)),IF(WEEKDAY(E27)=5,INT((E27-DATE(YEAR(E27),1,1))/7+1),IF(AND(WEEKDAY(E27)=4,NOT( ISERROR(MATCH(E27+1,Lune!$A$1:$A$1000,0)))),INT((E27+1-DATE(YEAR(E27+1),1,1))/7+1),"")),INDEX(Lune!$B$1:$B$1000,MATCH(E27,Lune!$A$1:$A$1000,0),1)))</f>
        <v/>
      </c>
      <c r="L27" s="25" t="str">
        <f t="shared" si="0"/>
        <v>M</v>
      </c>
      <c r="M27" s="26">
        <f t="shared" si="7"/>
        <v>46077</v>
      </c>
      <c r="N27" s="27" t="str">
        <f>IF(MOD(MATCH(M27,Vacances!$A$3:$A$202,1),2)=1," ","")</f>
        <v/>
      </c>
      <c r="O27" s="27" t="str">
        <f>IF(MOD(MATCH(M27,Vacances!$B$3:$B$202,1),2)=1," ","")</f>
        <v xml:space="preserve"> </v>
      </c>
      <c r="P27" s="27" t="str">
        <f>IF(MOD(MATCH(M27,Vacances!$C$3:$C$202,1),2)=1," ","")</f>
        <v xml:space="preserve"> </v>
      </c>
      <c r="Q27" s="28" t="str">
        <v xml:space="preserve"> </v>
      </c>
      <c r="R27" s="29"/>
      <c r="S27" s="87" t="str">
        <f>IF(M27="","",IF(ISERROR(MATCH(M27,Lune!$A$1:$A$1000,0)),IF(WEEKDAY(M27)=5,INT((M27-DATE(YEAR(M27),1,1))/7+1),IF(AND(WEEKDAY(M27)=4,NOT( ISERROR(MATCH(M27+1,Lune!$A$1:$A$1000,0)))),INT((M27+1-DATE(YEAR(M27+1),1,1))/7+1),"")),INDEX(Lune!$B$1:$B$1000,MATCH(M27,Lune!$A$1:$A$1000,0),1)))</f>
        <v>◐</v>
      </c>
      <c r="T27" s="25" t="str">
        <f t="shared" si="1"/>
        <v>M</v>
      </c>
      <c r="U27" s="26">
        <f t="shared" si="8"/>
        <v>46105</v>
      </c>
      <c r="V27" s="27" t="str">
        <f>IF(MOD(MATCH(U27,Vacances!$A$3:$A$202,1),2)=1," ","")</f>
        <v/>
      </c>
      <c r="W27" s="27" t="str">
        <f>IF(MOD(MATCH(U27,Vacances!$B$3:$B$202,1),2)=1," ","")</f>
        <v/>
      </c>
      <c r="X27" s="27" t="str">
        <f>IF(MOD(MATCH(U27,Vacances!$C$3:$C$202,1),2)=1," ","")</f>
        <v/>
      </c>
      <c r="Y27" s="28" t="str">
        <v xml:space="preserve"> </v>
      </c>
      <c r="Z27" s="29"/>
      <c r="AA27" s="87" t="str">
        <f>IF(U27="","",IF(ISERROR(MATCH(U27,Lune!$A$1:$A$1000,0)),IF(WEEKDAY(U27)=5,INT((U27-DATE(YEAR(U27),1,1))/7+1),IF(AND(WEEKDAY(U27)=4,NOT( ISERROR(MATCH(U27+1,Lune!$A$1:$A$1000,0)))),INT((U27+1-DATE(YEAR(U27+1),1,1))/7+1),"")),INDEX(Lune!$B$1:$B$1000,MATCH(U27,Lune!$A$1:$A$1000,0),1)))</f>
        <v/>
      </c>
      <c r="AB27" s="25" t="str">
        <f t="shared" si="2"/>
        <v>V</v>
      </c>
      <c r="AC27" s="26">
        <f t="shared" si="9"/>
        <v>46136</v>
      </c>
      <c r="AD27" s="27" t="str">
        <f>IF(MOD(MATCH(AC27,Vacances!$A$3:$A$202,1),2)=1," ","")</f>
        <v/>
      </c>
      <c r="AE27" s="27" t="str">
        <f>IF(MOD(MATCH(AC27,Vacances!$B$3:$B$202,1),2)=1," ","")</f>
        <v xml:space="preserve"> </v>
      </c>
      <c r="AF27" s="27" t="str">
        <f>IF(MOD(MATCH(AC27,Vacances!$C$3:$C$202,1),2)=1," ","")</f>
        <v xml:space="preserve"> </v>
      </c>
      <c r="AG27" s="28" t="str">
        <v xml:space="preserve"> </v>
      </c>
      <c r="AH27" s="29"/>
      <c r="AI27" s="87" t="str">
        <f>IF(AC27="","",IF(ISERROR(MATCH(AC27,Lune!$A$1:$A$1000,0)),IF(WEEKDAY(AC27)=5,INT((AC27-DATE(YEAR(AC27),1,1))/7+1),IF(AND(WEEKDAY(AC27)=4,NOT( ISERROR(MATCH(AC27+1,Lune!$A$1:$A$1000,0)))),INT((AC27+1-DATE(YEAR(AC27+1),1,1))/7+1),"")),INDEX(Lune!$B$1:$B$1000,MATCH(AC27,Lune!$A$1:$A$1000,0),1)))</f>
        <v>◐</v>
      </c>
      <c r="AJ27" s="25" t="str">
        <f t="shared" si="3"/>
        <v>D</v>
      </c>
      <c r="AK27" s="26">
        <f t="shared" si="10"/>
        <v>46166</v>
      </c>
      <c r="AL27" s="27" t="str">
        <f>IF(MOD(MATCH(AK27,Vacances!$A$3:$A$202,1),2)=1," ","")</f>
        <v/>
      </c>
      <c r="AM27" s="27" t="str">
        <f>IF(MOD(MATCH(AK27,Vacances!$B$3:$B$202,1),2)=1," ","")</f>
        <v/>
      </c>
      <c r="AN27" s="27" t="str">
        <f>IF(MOD(MATCH(AK27,Vacances!$C$3:$C$202,1),2)=1," ","")</f>
        <v/>
      </c>
      <c r="AO27" s="28" t="str">
        <v xml:space="preserve"> Pentecôte</v>
      </c>
      <c r="AP27" s="29"/>
      <c r="AQ27" s="87" t="str">
        <f>IF(AK27="","",IF(ISERROR(MATCH(AK27,Lune!$A$1:$A$1000,0)),IF(WEEKDAY(AK27)=5,INT((AK27-DATE(YEAR(AK27),1,1))/7+1),IF(AND(WEEKDAY(AK27)=4,NOT( ISERROR(MATCH(AK27+1,Lune!$A$1:$A$1000,0)))),INT((AK27+1-DATE(YEAR(AK27+1),1,1))/7+1),"")),INDEX(Lune!$B$1:$B$1000,MATCH(AK27,Lune!$A$1:$A$1000,0),1)))</f>
        <v/>
      </c>
      <c r="AR27" s="25" t="str">
        <f t="shared" si="4"/>
        <v>M</v>
      </c>
      <c r="AS27" s="26">
        <f t="shared" si="11"/>
        <v>46197</v>
      </c>
      <c r="AT27" s="27" t="str">
        <f>IF(MOD(MATCH(AS27,Vacances!$A$3:$A$202,1),2)=1," ","")</f>
        <v/>
      </c>
      <c r="AU27" s="27" t="str">
        <f>IF(MOD(MATCH(AS27,Vacances!$B$3:$B$202,1),2)=1," ","")</f>
        <v/>
      </c>
      <c r="AV27" s="27" t="str">
        <f>IF(MOD(MATCH(AS27,Vacances!$C$3:$C$202,1),2)=1," ","")</f>
        <v/>
      </c>
      <c r="AW27" s="28" t="str">
        <v xml:space="preserve"> </v>
      </c>
      <c r="AX27" s="29"/>
      <c r="AY27" s="87" t="str">
        <f>IF(AS27="","",IF(ISERROR(MATCH(AS27,Lune!$A$1:$A$1000,0)),IF(WEEKDAY(AS27)=5,INT((AS27-DATE(YEAR(AS27),1,1))/7+1),IF(AND(WEEKDAY(AS27)=4,NOT( ISERROR(MATCH(AS27+1,Lune!$A$1:$A$1000,0)))),INT((AS27+1-DATE(YEAR(AS27+1),1,1))/7+1),"")),INDEX(Lune!$B$1:$B$1000,MATCH(AS27,Lune!$A$1:$A$1000,0),1)))</f>
        <v/>
      </c>
    </row>
    <row r="28" spans="1:51" ht="15" customHeight="1" x14ac:dyDescent="0.25">
      <c r="D28" s="25" t="str">
        <f t="shared" si="5"/>
        <v>D</v>
      </c>
      <c r="E28" s="26">
        <f t="shared" si="6"/>
        <v>46047</v>
      </c>
      <c r="F28" s="27" t="str">
        <f>IF(MOD(MATCH(E28,Vacances!$A$3:$A$202,1),2)=1," ","")</f>
        <v/>
      </c>
      <c r="G28" s="27" t="str">
        <f>IF(MOD(MATCH(E28,Vacances!$B$3:$B$202,1),2)=1," ","")</f>
        <v/>
      </c>
      <c r="H28" s="27" t="str">
        <f>IF(MOD(MATCH(E28,Vacances!$C$3:$C$202,1),2)=1," ","")</f>
        <v/>
      </c>
      <c r="I28" s="28" t="str">
        <v xml:space="preserve"> </v>
      </c>
      <c r="J28" s="29"/>
      <c r="K28" s="87" t="str">
        <f>IF(E28="","",IF(ISERROR(MATCH(E28,Lune!$A$1:$A$1000,0)),IF(WEEKDAY(E28)=5,INT((E28-DATE(YEAR(E28),1,1))/7+1),IF(AND(WEEKDAY(E28)=4,NOT( ISERROR(MATCH(E28+1,Lune!$A$1:$A$1000,0)))),INT((E28+1-DATE(YEAR(E28+1),1,1))/7+1),"")),INDEX(Lune!$B$1:$B$1000,MATCH(E28,Lune!$A$1:$A$1000,0),1)))</f>
        <v/>
      </c>
      <c r="L28" s="25" t="str">
        <f t="shared" si="0"/>
        <v>M</v>
      </c>
      <c r="M28" s="26">
        <f t="shared" si="7"/>
        <v>46078</v>
      </c>
      <c r="N28" s="27" t="str">
        <f>IF(MOD(MATCH(M28,Vacances!$A$3:$A$202,1),2)=1," ","")</f>
        <v/>
      </c>
      <c r="O28" s="27" t="str">
        <f>IF(MOD(MATCH(M28,Vacances!$B$3:$B$202,1),2)=1," ","")</f>
        <v xml:space="preserve"> </v>
      </c>
      <c r="P28" s="27" t="str">
        <f>IF(MOD(MATCH(M28,Vacances!$C$3:$C$202,1),2)=1," ","")</f>
        <v xml:space="preserve"> </v>
      </c>
      <c r="Q28" s="28" t="str">
        <v xml:space="preserve"> </v>
      </c>
      <c r="R28" s="29"/>
      <c r="S28" s="87" t="str">
        <f>IF(M28="","",IF(ISERROR(MATCH(M28,Lune!$A$1:$A$1000,0)),IF(WEEKDAY(M28)=5,INT((M28-DATE(YEAR(M28),1,1))/7+1),IF(AND(WEEKDAY(M28)=4,NOT( ISERROR(MATCH(M28+1,Lune!$A$1:$A$1000,0)))),INT((M28+1-DATE(YEAR(M28+1),1,1))/7+1),"")),INDEX(Lune!$B$1:$B$1000,MATCH(M28,Lune!$A$1:$A$1000,0),1)))</f>
        <v/>
      </c>
      <c r="T28" s="25" t="str">
        <f t="shared" si="1"/>
        <v>M</v>
      </c>
      <c r="U28" s="26">
        <f t="shared" si="8"/>
        <v>46106</v>
      </c>
      <c r="V28" s="27" t="str">
        <f>IF(MOD(MATCH(U28,Vacances!$A$3:$A$202,1),2)=1," ","")</f>
        <v/>
      </c>
      <c r="W28" s="27" t="str">
        <f>IF(MOD(MATCH(U28,Vacances!$B$3:$B$202,1),2)=1," ","")</f>
        <v/>
      </c>
      <c r="X28" s="27" t="str">
        <f>IF(MOD(MATCH(U28,Vacances!$C$3:$C$202,1),2)=1," ","")</f>
        <v/>
      </c>
      <c r="Y28" s="28" t="str">
        <v xml:space="preserve"> </v>
      </c>
      <c r="Z28" s="29"/>
      <c r="AA28" s="87" t="str">
        <f>IF(U28="","",IF(ISERROR(MATCH(U28,Lune!$A$1:$A$1000,0)),IF(WEEKDAY(U28)=5,INT((U28-DATE(YEAR(U28),1,1))/7+1),IF(AND(WEEKDAY(U28)=4,NOT( ISERROR(MATCH(U28+1,Lune!$A$1:$A$1000,0)))),INT((U28+1-DATE(YEAR(U28+1),1,1))/7+1),"")),INDEX(Lune!$B$1:$B$1000,MATCH(U28,Lune!$A$1:$A$1000,0),1)))</f>
        <v>◐</v>
      </c>
      <c r="AB28" s="25" t="str">
        <f t="shared" si="2"/>
        <v>S</v>
      </c>
      <c r="AC28" s="26">
        <f t="shared" si="9"/>
        <v>46137</v>
      </c>
      <c r="AD28" s="27" t="str">
        <f>IF(MOD(MATCH(AC28,Vacances!$A$3:$A$202,1),2)=1," ","")</f>
        <v/>
      </c>
      <c r="AE28" s="27" t="str">
        <f>IF(MOD(MATCH(AC28,Vacances!$B$3:$B$202,1),2)=1," ","")</f>
        <v xml:space="preserve"> </v>
      </c>
      <c r="AF28" s="27" t="str">
        <f>IF(MOD(MATCH(AC28,Vacances!$C$3:$C$202,1),2)=1," ","")</f>
        <v xml:space="preserve"> </v>
      </c>
      <c r="AG28" s="28" t="str">
        <v xml:space="preserve"> </v>
      </c>
      <c r="AH28" s="29"/>
      <c r="AI28" s="87" t="str">
        <f>IF(AC28="","",IF(ISERROR(MATCH(AC28,Lune!$A$1:$A$1000,0)),IF(WEEKDAY(AC28)=5,INT((AC28-DATE(YEAR(AC28),1,1))/7+1),IF(AND(WEEKDAY(AC28)=4,NOT( ISERROR(MATCH(AC28+1,Lune!$A$1:$A$1000,0)))),INT((AC28+1-DATE(YEAR(AC28+1),1,1))/7+1),"")),INDEX(Lune!$B$1:$B$1000,MATCH(AC28,Lune!$A$1:$A$1000,0),1)))</f>
        <v/>
      </c>
      <c r="AJ28" s="25" t="str">
        <f t="shared" si="3"/>
        <v>L</v>
      </c>
      <c r="AK28" s="26">
        <f t="shared" si="10"/>
        <v>46167</v>
      </c>
      <c r="AL28" s="27" t="str">
        <f>IF(MOD(MATCH(AK28,Vacances!$A$3:$A$202,1),2)=1," ","")</f>
        <v/>
      </c>
      <c r="AM28" s="27" t="str">
        <f>IF(MOD(MATCH(AK28,Vacances!$B$3:$B$202,1),2)=1," ","")</f>
        <v/>
      </c>
      <c r="AN28" s="27" t="str">
        <f>IF(MOD(MATCH(AK28,Vacances!$C$3:$C$202,1),2)=1," ","")</f>
        <v/>
      </c>
      <c r="AO28" s="28" t="str">
        <v xml:space="preserve">  </v>
      </c>
      <c r="AP28" s="29"/>
      <c r="AQ28" s="87" t="str">
        <f>IF(AK28="","",IF(ISERROR(MATCH(AK28,Lune!$A$1:$A$1000,0)),IF(WEEKDAY(AK28)=5,INT((AK28-DATE(YEAR(AK28),1,1))/7+1),IF(AND(WEEKDAY(AK28)=4,NOT( ISERROR(MATCH(AK28+1,Lune!$A$1:$A$1000,0)))),INT((AK28+1-DATE(YEAR(AK28+1),1,1))/7+1),"")),INDEX(Lune!$B$1:$B$1000,MATCH(AK28,Lune!$A$1:$A$1000,0),1)))</f>
        <v/>
      </c>
      <c r="AR28" s="25" t="str">
        <f t="shared" si="4"/>
        <v>J</v>
      </c>
      <c r="AS28" s="26">
        <f t="shared" si="11"/>
        <v>46198</v>
      </c>
      <c r="AT28" s="27" t="str">
        <f>IF(MOD(MATCH(AS28,Vacances!$A$3:$A$202,1),2)=1," ","")</f>
        <v/>
      </c>
      <c r="AU28" s="27" t="str">
        <f>IF(MOD(MATCH(AS28,Vacances!$B$3:$B$202,1),2)=1," ","")</f>
        <v/>
      </c>
      <c r="AV28" s="27" t="str">
        <f>IF(MOD(MATCH(AS28,Vacances!$C$3:$C$202,1),2)=1," ","")</f>
        <v/>
      </c>
      <c r="AW28" s="28" t="str">
        <v xml:space="preserve"> </v>
      </c>
      <c r="AX28" s="29"/>
      <c r="AY28" s="87">
        <f>IF(AS28="","",IF(ISERROR(MATCH(AS28,Lune!$A$1:$A$1000,0)),IF(WEEKDAY(AS28)=5,INT((AS28-DATE(YEAR(AS28),1,1))/7+1),IF(AND(WEEKDAY(AS28)=4,NOT( ISERROR(MATCH(AS28+1,Lune!$A$1:$A$1000,0)))),INT((AS28+1-DATE(YEAR(AS28+1),1,1))/7+1),"")),INDEX(Lune!$B$1:$B$1000,MATCH(AS28,Lune!$A$1:$A$1000,0),1)))</f>
        <v>26</v>
      </c>
    </row>
    <row r="29" spans="1:51" ht="15" customHeight="1" x14ac:dyDescent="0.25">
      <c r="D29" s="25" t="str">
        <f t="shared" si="5"/>
        <v>L</v>
      </c>
      <c r="E29" s="26">
        <f t="shared" si="6"/>
        <v>46048</v>
      </c>
      <c r="F29" s="27" t="str">
        <f>IF(MOD(MATCH(E29,Vacances!$A$3:$A$202,1),2)=1," ","")</f>
        <v/>
      </c>
      <c r="G29" s="27" t="str">
        <f>IF(MOD(MATCH(E29,Vacances!$B$3:$B$202,1),2)=1," ","")</f>
        <v/>
      </c>
      <c r="H29" s="27" t="str">
        <f>IF(MOD(MATCH(E29,Vacances!$C$3:$C$202,1),2)=1," ","")</f>
        <v/>
      </c>
      <c r="I29" s="28" t="str">
        <v xml:space="preserve"> </v>
      </c>
      <c r="J29" s="29"/>
      <c r="K29" s="87" t="str">
        <f>IF(E29="","",IF(ISERROR(MATCH(E29,Lune!$A$1:$A$1000,0)),IF(WEEKDAY(E29)=5,INT((E29-DATE(YEAR(E29),1,1))/7+1),IF(AND(WEEKDAY(E29)=4,NOT( ISERROR(MATCH(E29+1,Lune!$A$1:$A$1000,0)))),INT((E29+1-DATE(YEAR(E29+1),1,1))/7+1),"")),INDEX(Lune!$B$1:$B$1000,MATCH(E29,Lune!$A$1:$A$1000,0),1)))</f>
        <v>◐</v>
      </c>
      <c r="L29" s="25" t="str">
        <f t="shared" si="0"/>
        <v>J</v>
      </c>
      <c r="M29" s="26">
        <f t="shared" si="7"/>
        <v>46079</v>
      </c>
      <c r="N29" s="27" t="str">
        <f>IF(MOD(MATCH(M29,Vacances!$A$3:$A$202,1),2)=1," ","")</f>
        <v/>
      </c>
      <c r="O29" s="27" t="str">
        <f>IF(MOD(MATCH(M29,Vacances!$B$3:$B$202,1),2)=1," ","")</f>
        <v xml:space="preserve"> </v>
      </c>
      <c r="P29" s="27" t="str">
        <f>IF(MOD(MATCH(M29,Vacances!$C$3:$C$202,1),2)=1," ","")</f>
        <v xml:space="preserve"> </v>
      </c>
      <c r="Q29" s="28" t="str">
        <v xml:space="preserve"> </v>
      </c>
      <c r="R29" s="29"/>
      <c r="S29" s="87">
        <f>IF(M29="","",IF(ISERROR(MATCH(M29,Lune!$A$1:$A$1000,0)),IF(WEEKDAY(M29)=5,INT((M29-DATE(YEAR(M29),1,1))/7+1),IF(AND(WEEKDAY(M29)=4,NOT( ISERROR(MATCH(M29+1,Lune!$A$1:$A$1000,0)))),INT((M29+1-DATE(YEAR(M29+1),1,1))/7+1),"")),INDEX(Lune!$B$1:$B$1000,MATCH(M29,Lune!$A$1:$A$1000,0),1)))</f>
        <v>9</v>
      </c>
      <c r="T29" s="25" t="str">
        <f t="shared" si="1"/>
        <v>J</v>
      </c>
      <c r="U29" s="26">
        <f t="shared" si="8"/>
        <v>46107</v>
      </c>
      <c r="V29" s="27" t="str">
        <f>IF(MOD(MATCH(U29,Vacances!$A$3:$A$202,1),2)=1," ","")</f>
        <v/>
      </c>
      <c r="W29" s="27" t="str">
        <f>IF(MOD(MATCH(U29,Vacances!$B$3:$B$202,1),2)=1," ","")</f>
        <v/>
      </c>
      <c r="X29" s="27" t="str">
        <f>IF(MOD(MATCH(U29,Vacances!$C$3:$C$202,1),2)=1," ","")</f>
        <v/>
      </c>
      <c r="Y29" s="28" t="str">
        <v xml:space="preserve"> </v>
      </c>
      <c r="Z29" s="29"/>
      <c r="AA29" s="87">
        <f>IF(U29="","",IF(ISERROR(MATCH(U29,Lune!$A$1:$A$1000,0)),IF(WEEKDAY(U29)=5,INT((U29-DATE(YEAR(U29),1,1))/7+1),IF(AND(WEEKDAY(U29)=4,NOT( ISERROR(MATCH(U29+1,Lune!$A$1:$A$1000,0)))),INT((U29+1-DATE(YEAR(U29+1),1,1))/7+1),"")),INDEX(Lune!$B$1:$B$1000,MATCH(U29,Lune!$A$1:$A$1000,0),1)))</f>
        <v>13</v>
      </c>
      <c r="AB29" s="25" t="str">
        <f t="shared" si="2"/>
        <v>D</v>
      </c>
      <c r="AC29" s="26">
        <f t="shared" si="9"/>
        <v>46138</v>
      </c>
      <c r="AD29" s="27" t="str">
        <f>IF(MOD(MATCH(AC29,Vacances!$A$3:$A$202,1),2)=1," ","")</f>
        <v/>
      </c>
      <c r="AE29" s="27" t="str">
        <f>IF(MOD(MATCH(AC29,Vacances!$B$3:$B$202,1),2)=1," ","")</f>
        <v xml:space="preserve"> </v>
      </c>
      <c r="AF29" s="27" t="str">
        <f>IF(MOD(MATCH(AC29,Vacances!$C$3:$C$202,1),2)=1," ","")</f>
        <v xml:space="preserve"> </v>
      </c>
      <c r="AG29" s="28" t="str">
        <v xml:space="preserve"> </v>
      </c>
      <c r="AH29" s="29"/>
      <c r="AI29" s="87" t="str">
        <f>IF(AC29="","",IF(ISERROR(MATCH(AC29,Lune!$A$1:$A$1000,0)),IF(WEEKDAY(AC29)=5,INT((AC29-DATE(YEAR(AC29),1,1))/7+1),IF(AND(WEEKDAY(AC29)=4,NOT( ISERROR(MATCH(AC29+1,Lune!$A$1:$A$1000,0)))),INT((AC29+1-DATE(YEAR(AC29+1),1,1))/7+1),"")),INDEX(Lune!$B$1:$B$1000,MATCH(AC29,Lune!$A$1:$A$1000,0),1)))</f>
        <v/>
      </c>
      <c r="AJ29" s="25" t="str">
        <f t="shared" si="3"/>
        <v>M</v>
      </c>
      <c r="AK29" s="26">
        <f t="shared" si="10"/>
        <v>46168</v>
      </c>
      <c r="AL29" s="27" t="str">
        <f>IF(MOD(MATCH(AK29,Vacances!$A$3:$A$202,1),2)=1," ","")</f>
        <v/>
      </c>
      <c r="AM29" s="27" t="str">
        <f>IF(MOD(MATCH(AK29,Vacances!$B$3:$B$202,1),2)=1," ","")</f>
        <v/>
      </c>
      <c r="AN29" s="27" t="str">
        <f>IF(MOD(MATCH(AK29,Vacances!$C$3:$C$202,1),2)=1," ","")</f>
        <v/>
      </c>
      <c r="AO29" s="28" t="str">
        <v xml:space="preserve"> </v>
      </c>
      <c r="AP29" s="29"/>
      <c r="AQ29" s="87" t="str">
        <f>IF(AK29="","",IF(ISERROR(MATCH(AK29,Lune!$A$1:$A$1000,0)),IF(WEEKDAY(AK29)=5,INT((AK29-DATE(YEAR(AK29),1,1))/7+1),IF(AND(WEEKDAY(AK29)=4,NOT( ISERROR(MATCH(AK29+1,Lune!$A$1:$A$1000,0)))),INT((AK29+1-DATE(YEAR(AK29+1),1,1))/7+1),"")),INDEX(Lune!$B$1:$B$1000,MATCH(AK29,Lune!$A$1:$A$1000,0),1)))</f>
        <v/>
      </c>
      <c r="AR29" s="25" t="str">
        <f t="shared" si="4"/>
        <v>V</v>
      </c>
      <c r="AS29" s="26">
        <f t="shared" si="11"/>
        <v>46199</v>
      </c>
      <c r="AT29" s="27" t="str">
        <f>IF(MOD(MATCH(AS29,Vacances!$A$3:$A$202,1),2)=1," ","")</f>
        <v/>
      </c>
      <c r="AU29" s="27" t="str">
        <f>IF(MOD(MATCH(AS29,Vacances!$B$3:$B$202,1),2)=1," ","")</f>
        <v/>
      </c>
      <c r="AV29" s="27" t="str">
        <f>IF(MOD(MATCH(AS29,Vacances!$C$3:$C$202,1),2)=1," ","")</f>
        <v/>
      </c>
      <c r="AW29" s="28" t="str">
        <v xml:space="preserve"> </v>
      </c>
      <c r="AX29" s="29"/>
      <c r="AY29" s="87" t="str">
        <f>IF(AS29="","",IF(ISERROR(MATCH(AS29,Lune!$A$1:$A$1000,0)),IF(WEEKDAY(AS29)=5,INT((AS29-DATE(YEAR(AS29),1,1))/7+1),IF(AND(WEEKDAY(AS29)=4,NOT( ISERROR(MATCH(AS29+1,Lune!$A$1:$A$1000,0)))),INT((AS29+1-DATE(YEAR(AS29+1),1,1))/7+1),"")),INDEX(Lune!$B$1:$B$1000,MATCH(AS29,Lune!$A$1:$A$1000,0),1)))</f>
        <v/>
      </c>
    </row>
    <row r="30" spans="1:51" ht="15" customHeight="1" x14ac:dyDescent="0.25">
      <c r="D30" s="25" t="str">
        <f t="shared" si="5"/>
        <v>M</v>
      </c>
      <c r="E30" s="26">
        <f t="shared" si="6"/>
        <v>46049</v>
      </c>
      <c r="F30" s="27" t="str">
        <f>IF(MOD(MATCH(E30,Vacances!$A$3:$A$202,1),2)=1," ","")</f>
        <v/>
      </c>
      <c r="G30" s="27" t="str">
        <f>IF(MOD(MATCH(E30,Vacances!$B$3:$B$202,1),2)=1," ","")</f>
        <v/>
      </c>
      <c r="H30" s="27" t="str">
        <f>IF(MOD(MATCH(E30,Vacances!$C$3:$C$202,1),2)=1," ","")</f>
        <v/>
      </c>
      <c r="I30" s="28" t="str">
        <v xml:space="preserve"> </v>
      </c>
      <c r="J30" s="29"/>
      <c r="K30" s="87" t="str">
        <f>IF(E30="","",IF(ISERROR(MATCH(E30,Lune!$A$1:$A$1000,0)),IF(WEEKDAY(E30)=5,INT((E30-DATE(YEAR(E30),1,1))/7+1),IF(AND(WEEKDAY(E30)=4,NOT( ISERROR(MATCH(E30+1,Lune!$A$1:$A$1000,0)))),INT((E30+1-DATE(YEAR(E30+1),1,1))/7+1),"")),INDEX(Lune!$B$1:$B$1000,MATCH(E30,Lune!$A$1:$A$1000,0),1)))</f>
        <v/>
      </c>
      <c r="L30" s="25" t="str">
        <f t="shared" si="0"/>
        <v>V</v>
      </c>
      <c r="M30" s="26">
        <f t="shared" si="7"/>
        <v>46080</v>
      </c>
      <c r="N30" s="27" t="str">
        <f>IF(MOD(MATCH(M30,Vacances!$A$3:$A$202,1),2)=1," ","")</f>
        <v/>
      </c>
      <c r="O30" s="27" t="str">
        <f>IF(MOD(MATCH(M30,Vacances!$B$3:$B$202,1),2)=1," ","")</f>
        <v xml:space="preserve"> </v>
      </c>
      <c r="P30" s="27" t="str">
        <f>IF(MOD(MATCH(M30,Vacances!$C$3:$C$202,1),2)=1," ","")</f>
        <v xml:space="preserve"> </v>
      </c>
      <c r="Q30" s="28" t="str">
        <v xml:space="preserve"> </v>
      </c>
      <c r="R30" s="29"/>
      <c r="S30" s="87" t="str">
        <f>IF(M30="","",IF(ISERROR(MATCH(M30,Lune!$A$1:$A$1000,0)),IF(WEEKDAY(M30)=5,INT((M30-DATE(YEAR(M30),1,1))/7+1),IF(AND(WEEKDAY(M30)=4,NOT( ISERROR(MATCH(M30+1,Lune!$A$1:$A$1000,0)))),INT((M30+1-DATE(YEAR(M30+1),1,1))/7+1),"")),INDEX(Lune!$B$1:$B$1000,MATCH(M30,Lune!$A$1:$A$1000,0),1)))</f>
        <v/>
      </c>
      <c r="T30" s="25" t="str">
        <f t="shared" si="1"/>
        <v>V</v>
      </c>
      <c r="U30" s="26">
        <f t="shared" si="8"/>
        <v>46108</v>
      </c>
      <c r="V30" s="27" t="str">
        <f>IF(MOD(MATCH(U30,Vacances!$A$3:$A$202,1),2)=1," ","")</f>
        <v/>
      </c>
      <c r="W30" s="27" t="str">
        <f>IF(MOD(MATCH(U30,Vacances!$B$3:$B$202,1),2)=1," ","")</f>
        <v/>
      </c>
      <c r="X30" s="27" t="str">
        <f>IF(MOD(MATCH(U30,Vacances!$C$3:$C$202,1),2)=1," ","")</f>
        <v/>
      </c>
      <c r="Y30" s="28" t="str">
        <v xml:space="preserve"> </v>
      </c>
      <c r="Z30" s="29"/>
      <c r="AA30" s="87" t="str">
        <f>IF(U30="","",IF(ISERROR(MATCH(U30,Lune!$A$1:$A$1000,0)),IF(WEEKDAY(U30)=5,INT((U30-DATE(YEAR(U30),1,1))/7+1),IF(AND(WEEKDAY(U30)=4,NOT( ISERROR(MATCH(U30+1,Lune!$A$1:$A$1000,0)))),INT((U30+1-DATE(YEAR(U30+1),1,1))/7+1),"")),INDEX(Lune!$B$1:$B$1000,MATCH(U30,Lune!$A$1:$A$1000,0),1)))</f>
        <v/>
      </c>
      <c r="AB30" s="25" t="str">
        <f t="shared" si="2"/>
        <v>L</v>
      </c>
      <c r="AC30" s="26">
        <f t="shared" si="9"/>
        <v>46139</v>
      </c>
      <c r="AD30" s="27" t="str">
        <f>IF(MOD(MATCH(AC30,Vacances!$A$3:$A$202,1),2)=1," ","")</f>
        <v/>
      </c>
      <c r="AE30" s="27" t="str">
        <f>IF(MOD(MATCH(AC30,Vacances!$B$3:$B$202,1),2)=1," ","")</f>
        <v/>
      </c>
      <c r="AF30" s="27" t="str">
        <f>IF(MOD(MATCH(AC30,Vacances!$C$3:$C$202,1),2)=1," ","")</f>
        <v xml:space="preserve"> </v>
      </c>
      <c r="AG30" s="28" t="str">
        <v xml:space="preserve"> </v>
      </c>
      <c r="AH30" s="29"/>
      <c r="AI30" s="87" t="str">
        <f>IF(AC30="","",IF(ISERROR(MATCH(AC30,Lune!$A$1:$A$1000,0)),IF(WEEKDAY(AC30)=5,INT((AC30-DATE(YEAR(AC30),1,1))/7+1),IF(AND(WEEKDAY(AC30)=4,NOT( ISERROR(MATCH(AC30+1,Lune!$A$1:$A$1000,0)))),INT((AC30+1-DATE(YEAR(AC30+1),1,1))/7+1),"")),INDEX(Lune!$B$1:$B$1000,MATCH(AC30,Lune!$A$1:$A$1000,0),1)))</f>
        <v/>
      </c>
      <c r="AJ30" s="25" t="str">
        <f t="shared" si="3"/>
        <v>M</v>
      </c>
      <c r="AK30" s="26">
        <f t="shared" si="10"/>
        <v>46169</v>
      </c>
      <c r="AL30" s="27" t="str">
        <f>IF(MOD(MATCH(AK30,Vacances!$A$3:$A$202,1),2)=1," ","")</f>
        <v/>
      </c>
      <c r="AM30" s="27" t="str">
        <f>IF(MOD(MATCH(AK30,Vacances!$B$3:$B$202,1),2)=1," ","")</f>
        <v/>
      </c>
      <c r="AN30" s="27" t="str">
        <f>IF(MOD(MATCH(AK30,Vacances!$C$3:$C$202,1),2)=1," ","")</f>
        <v/>
      </c>
      <c r="AO30" s="28" t="str">
        <v xml:space="preserve"> </v>
      </c>
      <c r="AP30" s="29"/>
      <c r="AQ30" s="87" t="str">
        <f>IF(AK30="","",IF(ISERROR(MATCH(AK30,Lune!$A$1:$A$1000,0)),IF(WEEKDAY(AK30)=5,INT((AK30-DATE(YEAR(AK30),1,1))/7+1),IF(AND(WEEKDAY(AK30)=4,NOT( ISERROR(MATCH(AK30+1,Lune!$A$1:$A$1000,0)))),INT((AK30+1-DATE(YEAR(AK30+1),1,1))/7+1),"")),INDEX(Lune!$B$1:$B$1000,MATCH(AK30,Lune!$A$1:$A$1000,0),1)))</f>
        <v/>
      </c>
      <c r="AR30" s="25" t="str">
        <f t="shared" si="4"/>
        <v>S</v>
      </c>
      <c r="AS30" s="26">
        <f t="shared" si="11"/>
        <v>46200</v>
      </c>
      <c r="AT30" s="27" t="str">
        <f>IF(MOD(MATCH(AS30,Vacances!$A$3:$A$202,1),2)=1," ","")</f>
        <v/>
      </c>
      <c r="AU30" s="27" t="str">
        <f>IF(MOD(MATCH(AS30,Vacances!$B$3:$B$202,1),2)=1," ","")</f>
        <v/>
      </c>
      <c r="AV30" s="27" t="str">
        <f>IF(MOD(MATCH(AS30,Vacances!$C$3:$C$202,1),2)=1," ","")</f>
        <v/>
      </c>
      <c r="AW30" s="28" t="str">
        <v xml:space="preserve"> </v>
      </c>
      <c r="AX30" s="29"/>
      <c r="AY30" s="87" t="str">
        <f>IF(AS30="","",IF(ISERROR(MATCH(AS30,Lune!$A$1:$A$1000,0)),IF(WEEKDAY(AS30)=5,INT((AS30-DATE(YEAR(AS30),1,1))/7+1),IF(AND(WEEKDAY(AS30)=4,NOT( ISERROR(MATCH(AS30+1,Lune!$A$1:$A$1000,0)))),INT((AS30+1-DATE(YEAR(AS30+1),1,1))/7+1),"")),INDEX(Lune!$B$1:$B$1000,MATCH(AS30,Lune!$A$1:$A$1000,0),1)))</f>
        <v/>
      </c>
    </row>
    <row r="31" spans="1:51" ht="15" customHeight="1" x14ac:dyDescent="0.25">
      <c r="D31" s="25" t="str">
        <f t="shared" si="5"/>
        <v>M</v>
      </c>
      <c r="E31" s="26">
        <f t="shared" si="6"/>
        <v>46050</v>
      </c>
      <c r="F31" s="27" t="str">
        <f>IF(MOD(MATCH(E31,Vacances!$A$3:$A$202,1),2)=1," ","")</f>
        <v/>
      </c>
      <c r="G31" s="27" t="str">
        <f>IF(MOD(MATCH(E31,Vacances!$B$3:$B$202,1),2)=1," ","")</f>
        <v/>
      </c>
      <c r="H31" s="27" t="str">
        <f>IF(MOD(MATCH(E31,Vacances!$C$3:$C$202,1),2)=1," ","")</f>
        <v/>
      </c>
      <c r="I31" s="28" t="str">
        <v xml:space="preserve"> </v>
      </c>
      <c r="J31" s="29"/>
      <c r="K31" s="87" t="str">
        <f>IF(E31="","",IF(ISERROR(MATCH(E31,Lune!$A$1:$A$1000,0)),IF(WEEKDAY(E31)=5,INT((E31-DATE(YEAR(E31),1,1))/7+1),IF(AND(WEEKDAY(E31)=4,NOT( ISERROR(MATCH(E31+1,Lune!$A$1:$A$1000,0)))),INT((E31+1-DATE(YEAR(E31+1),1,1))/7+1),"")),INDEX(Lune!$B$1:$B$1000,MATCH(E31,Lune!$A$1:$A$1000,0),1)))</f>
        <v/>
      </c>
      <c r="L31" s="25" t="str">
        <f t="shared" si="0"/>
        <v>S</v>
      </c>
      <c r="M31" s="26">
        <f t="shared" si="7"/>
        <v>46081</v>
      </c>
      <c r="N31" s="27" t="str">
        <f>IF(MOD(MATCH(M31,Vacances!$A$3:$A$202,1),2)=1," ","")</f>
        <v/>
      </c>
      <c r="O31" s="27" t="str">
        <f>IF(MOD(MATCH(M31,Vacances!$B$3:$B$202,1),2)=1," ","")</f>
        <v xml:space="preserve"> </v>
      </c>
      <c r="P31" s="27" t="str">
        <f>IF(MOD(MATCH(M31,Vacances!$C$3:$C$202,1),2)=1," ","")</f>
        <v xml:space="preserve"> </v>
      </c>
      <c r="Q31" s="28" t="str">
        <v xml:space="preserve"> </v>
      </c>
      <c r="R31" s="29"/>
      <c r="S31" s="87" t="str">
        <f>IF(M31="","",IF(ISERROR(MATCH(M31,Lune!$A$1:$A$1000,0)),IF(WEEKDAY(M31)=5,INT((M31-DATE(YEAR(M31),1,1))/7+1),IF(AND(WEEKDAY(M31)=4,NOT( ISERROR(MATCH(M31+1,Lune!$A$1:$A$1000,0)))),INT((M31+1-DATE(YEAR(M31+1),1,1))/7+1),"")),INDEX(Lune!$B$1:$B$1000,MATCH(M31,Lune!$A$1:$A$1000,0),1)))</f>
        <v/>
      </c>
      <c r="T31" s="25" t="str">
        <f t="shared" si="1"/>
        <v>S</v>
      </c>
      <c r="U31" s="26">
        <f t="shared" si="8"/>
        <v>46109</v>
      </c>
      <c r="V31" s="27" t="str">
        <f>IF(MOD(MATCH(U31,Vacances!$A$3:$A$202,1),2)=1," ","")</f>
        <v/>
      </c>
      <c r="W31" s="27" t="str">
        <f>IF(MOD(MATCH(U31,Vacances!$B$3:$B$202,1),2)=1," ","")</f>
        <v/>
      </c>
      <c r="X31" s="27" t="str">
        <f>IF(MOD(MATCH(U31,Vacances!$C$3:$C$202,1),2)=1," ","")</f>
        <v/>
      </c>
      <c r="Y31" s="28" t="str">
        <v xml:space="preserve"> </v>
      </c>
      <c r="Z31" s="29"/>
      <c r="AA31" s="87" t="str">
        <f>IF(U31="","",IF(ISERROR(MATCH(U31,Lune!$A$1:$A$1000,0)),IF(WEEKDAY(U31)=5,INT((U31-DATE(YEAR(U31),1,1))/7+1),IF(AND(WEEKDAY(U31)=4,NOT( ISERROR(MATCH(U31+1,Lune!$A$1:$A$1000,0)))),INT((U31+1-DATE(YEAR(U31+1),1,1))/7+1),"")),INDEX(Lune!$B$1:$B$1000,MATCH(U31,Lune!$A$1:$A$1000,0),1)))</f>
        <v/>
      </c>
      <c r="AB31" s="25" t="str">
        <f t="shared" si="2"/>
        <v>M</v>
      </c>
      <c r="AC31" s="26">
        <f t="shared" si="9"/>
        <v>46140</v>
      </c>
      <c r="AD31" s="27" t="str">
        <f>IF(MOD(MATCH(AC31,Vacances!$A$3:$A$202,1),2)=1," ","")</f>
        <v/>
      </c>
      <c r="AE31" s="27" t="str">
        <f>IF(MOD(MATCH(AC31,Vacances!$B$3:$B$202,1),2)=1," ","")</f>
        <v/>
      </c>
      <c r="AF31" s="27" t="str">
        <f>IF(MOD(MATCH(AC31,Vacances!$C$3:$C$202,1),2)=1," ","")</f>
        <v xml:space="preserve"> </v>
      </c>
      <c r="AG31" s="28" t="str">
        <v xml:space="preserve"> </v>
      </c>
      <c r="AH31" s="29"/>
      <c r="AI31" s="87" t="str">
        <f>IF(AC31="","",IF(ISERROR(MATCH(AC31,Lune!$A$1:$A$1000,0)),IF(WEEKDAY(AC31)=5,INT((AC31-DATE(YEAR(AC31),1,1))/7+1),IF(AND(WEEKDAY(AC31)=4,NOT( ISERROR(MATCH(AC31+1,Lune!$A$1:$A$1000,0)))),INT((AC31+1-DATE(YEAR(AC31+1),1,1))/7+1),"")),INDEX(Lune!$B$1:$B$1000,MATCH(AC31,Lune!$A$1:$A$1000,0),1)))</f>
        <v/>
      </c>
      <c r="AJ31" s="25" t="str">
        <f t="shared" si="3"/>
        <v>J</v>
      </c>
      <c r="AK31" s="26">
        <f t="shared" si="10"/>
        <v>46170</v>
      </c>
      <c r="AL31" s="27" t="str">
        <f>IF(MOD(MATCH(AK31,Vacances!$A$3:$A$202,1),2)=1," ","")</f>
        <v/>
      </c>
      <c r="AM31" s="27" t="str">
        <f>IF(MOD(MATCH(AK31,Vacances!$B$3:$B$202,1),2)=1," ","")</f>
        <v/>
      </c>
      <c r="AN31" s="27" t="str">
        <f>IF(MOD(MATCH(AK31,Vacances!$C$3:$C$202,1),2)=1," ","")</f>
        <v/>
      </c>
      <c r="AO31" s="28" t="str">
        <v xml:space="preserve"> </v>
      </c>
      <c r="AP31" s="29"/>
      <c r="AQ31" s="87">
        <f>IF(AK31="","",IF(ISERROR(MATCH(AK31,Lune!$A$1:$A$1000,0)),IF(WEEKDAY(AK31)=5,INT((AK31-DATE(YEAR(AK31),1,1))/7+1),IF(AND(WEEKDAY(AK31)=4,NOT( ISERROR(MATCH(AK31+1,Lune!$A$1:$A$1000,0)))),INT((AK31+1-DATE(YEAR(AK31+1),1,1))/7+1),"")),INDEX(Lune!$B$1:$B$1000,MATCH(AK31,Lune!$A$1:$A$1000,0),1)))</f>
        <v>22</v>
      </c>
      <c r="AR31" s="25" t="str">
        <f t="shared" si="4"/>
        <v>D</v>
      </c>
      <c r="AS31" s="26">
        <f t="shared" si="11"/>
        <v>46201</v>
      </c>
      <c r="AT31" s="27" t="str">
        <f>IF(MOD(MATCH(AS31,Vacances!$A$3:$A$202,1),2)=1," ","")</f>
        <v/>
      </c>
      <c r="AU31" s="27" t="str">
        <f>IF(MOD(MATCH(AS31,Vacances!$B$3:$B$202,1),2)=1," ","")</f>
        <v/>
      </c>
      <c r="AV31" s="27" t="str">
        <f>IF(MOD(MATCH(AS31,Vacances!$C$3:$C$202,1),2)=1," ","")</f>
        <v/>
      </c>
      <c r="AW31" s="28" t="str">
        <v xml:space="preserve"> </v>
      </c>
      <c r="AX31" s="29"/>
      <c r="AY31" s="87" t="str">
        <f>IF(AS31="","",IF(ISERROR(MATCH(AS31,Lune!$A$1:$A$1000,0)),IF(WEEKDAY(AS31)=5,INT((AS31-DATE(YEAR(AS31),1,1))/7+1),IF(AND(WEEKDAY(AS31)=4,NOT( ISERROR(MATCH(AS31+1,Lune!$A$1:$A$1000,0)))),INT((AS31+1-DATE(YEAR(AS31+1),1,1))/7+1),"")),INDEX(Lune!$B$1:$B$1000,MATCH(AS31,Lune!$A$1:$A$1000,0),1)))</f>
        <v/>
      </c>
    </row>
    <row r="32" spans="1:51" ht="15" customHeight="1" x14ac:dyDescent="0.25">
      <c r="D32" s="25" t="str">
        <f t="shared" si="5"/>
        <v>J</v>
      </c>
      <c r="E32" s="26">
        <f>IF(E31="","",IF(MONTH(E31+1)&gt;MONTH(E31),"",E31+1))</f>
        <v>46051</v>
      </c>
      <c r="F32" s="27" t="str">
        <f>IF(MOD(MATCH(E32,Vacances!$A$3:$A$202,1),2)=1," ","")</f>
        <v/>
      </c>
      <c r="G32" s="27" t="str">
        <f>IF(MOD(MATCH(E32,Vacances!$B$3:$B$202,1),2)=1," ","")</f>
        <v/>
      </c>
      <c r="H32" s="27" t="str">
        <f>IF(MOD(MATCH(E32,Vacances!$C$3:$C$202,1),2)=1," ","")</f>
        <v/>
      </c>
      <c r="I32" s="28" t="str">
        <v xml:space="preserve"> </v>
      </c>
      <c r="J32" s="29"/>
      <c r="K32" s="87">
        <f>IF(E32="","",IF(ISERROR(MATCH(E32,Lune!$A$1:$A$1000,0)),IF(WEEKDAY(E32)=5,INT((E32-DATE(YEAR(E32),1,1))/7+1),IF(AND(WEEKDAY(E32)=4,NOT( ISERROR(MATCH(E32+1,Lune!$A$1:$A$1000,0)))),INT((E32+1-DATE(YEAR(E32+1),1,1))/7+1),"")),INDEX(Lune!$B$1:$B$1000,MATCH(E32,Lune!$A$1:$A$1000,0),1)))</f>
        <v>5</v>
      </c>
      <c r="L32" s="25" t="str">
        <f t="shared" si="0"/>
        <v/>
      </c>
      <c r="M32" s="26" t="str">
        <f>IF(M31="","",IF(MONTH(M31+1)&gt;MONTH(M31),"",M31+1))</f>
        <v/>
      </c>
      <c r="N32" s="27" t="e">
        <f>IF(MOD(MATCH(M32,Vacances!$A$3:$A$202,1),2)=1," ","")</f>
        <v>#N/A</v>
      </c>
      <c r="O32" s="27" t="e">
        <f>IF(MOD(MATCH(M32,Vacances!$B$3:$B$202,1),2)=1," ","")</f>
        <v>#N/A</v>
      </c>
      <c r="P32" s="27" t="e">
        <f>IF(MOD(MATCH(M32,Vacances!$C$3:$C$202,1),2)=1," ","")</f>
        <v>#N/A</v>
      </c>
      <c r="Q32" s="28" t="str">
        <v/>
      </c>
      <c r="R32" s="29"/>
      <c r="S32" s="87" t="str">
        <f>IF(M32="","",IF(ISERROR(MATCH(M32,Lune!$A$1:$A$1000,0)),IF(WEEKDAY(M32)=5,INT((M32-DATE(YEAR(M32),1,1))/7+1),IF(AND(WEEKDAY(M32)=4,NOT( ISERROR(MATCH(M32+1,Lune!$A$1:$A$1000,0)))),INT((M32+1-DATE(YEAR(M32+1),1,1))/7+1),"")),INDEX(Lune!$B$1:$B$1000,MATCH(M32,Lune!$A$1:$A$1000,0),1)))</f>
        <v/>
      </c>
      <c r="T32" s="25" t="str">
        <f t="shared" si="1"/>
        <v>D</v>
      </c>
      <c r="U32" s="26">
        <f>IF(U31="","",IF(MONTH(U31+1)&gt;MONTH(U31),"",U31+1))</f>
        <v>46110</v>
      </c>
      <c r="V32" s="27" t="str">
        <f>IF(MOD(MATCH(U32,Vacances!$A$3:$A$202,1),2)=1," ","")</f>
        <v/>
      </c>
      <c r="W32" s="27" t="str">
        <f>IF(MOD(MATCH(U32,Vacances!$B$3:$B$202,1),2)=1," ","")</f>
        <v/>
      </c>
      <c r="X32" s="27" t="str">
        <f>IF(MOD(MATCH(U32,Vacances!$C$3:$C$202,1),2)=1," ","")</f>
        <v/>
      </c>
      <c r="Y32" s="28" t="str">
        <v xml:space="preserve"> heure d'été +1h </v>
      </c>
      <c r="Z32" s="29"/>
      <c r="AA32" s="87" t="str">
        <f>IF(U32="","",IF(ISERROR(MATCH(U32,Lune!$A$1:$A$1000,0)),IF(WEEKDAY(U32)=5,INT((U32-DATE(YEAR(U32),1,1))/7+1),IF(AND(WEEKDAY(U32)=4,NOT( ISERROR(MATCH(U32+1,Lune!$A$1:$A$1000,0)))),INT((U32+1-DATE(YEAR(U32+1),1,1))/7+1),"")),INDEX(Lune!$B$1:$B$1000,MATCH(U32,Lune!$A$1:$A$1000,0),1)))</f>
        <v/>
      </c>
      <c r="AB32" s="25" t="str">
        <f t="shared" si="2"/>
        <v>M</v>
      </c>
      <c r="AC32" s="26">
        <f>IF(AC31="","",IF(MONTH(AC31+1)&gt;MONTH(AC31),"",AC31+1))</f>
        <v>46141</v>
      </c>
      <c r="AD32" s="27" t="str">
        <f>IF(MOD(MATCH(AC32,Vacances!$A$3:$A$202,1),2)=1," ","")</f>
        <v/>
      </c>
      <c r="AE32" s="27" t="str">
        <f>IF(MOD(MATCH(AC32,Vacances!$B$3:$B$202,1),2)=1," ","")</f>
        <v/>
      </c>
      <c r="AF32" s="27" t="str">
        <f>IF(MOD(MATCH(AC32,Vacances!$C$3:$C$202,1),2)=1," ","")</f>
        <v xml:space="preserve"> </v>
      </c>
      <c r="AG32" s="28" t="str">
        <v xml:space="preserve"> </v>
      </c>
      <c r="AH32" s="29"/>
      <c r="AI32" s="87" t="str">
        <f>IF(AC32="","",IF(ISERROR(MATCH(AC32,Lune!$A$1:$A$1000,0)),IF(WEEKDAY(AC32)=5,INT((AC32-DATE(YEAR(AC32),1,1))/7+1),IF(AND(WEEKDAY(AC32)=4,NOT( ISERROR(MATCH(AC32+1,Lune!$A$1:$A$1000,0)))),INT((AC32+1-DATE(YEAR(AC32+1),1,1))/7+1),"")),INDEX(Lune!$B$1:$B$1000,MATCH(AC32,Lune!$A$1:$A$1000,0),1)))</f>
        <v/>
      </c>
      <c r="AJ32" s="25" t="str">
        <f t="shared" si="3"/>
        <v>V</v>
      </c>
      <c r="AK32" s="26">
        <f>IF(AK31="","",IF(MONTH(AK31+1)&gt;MONTH(AK31),"",AK31+1))</f>
        <v>46171</v>
      </c>
      <c r="AL32" s="27" t="str">
        <f>IF(MOD(MATCH(AK32,Vacances!$A$3:$A$202,1),2)=1," ","")</f>
        <v/>
      </c>
      <c r="AM32" s="27" t="str">
        <f>IF(MOD(MATCH(AK32,Vacances!$B$3:$B$202,1),2)=1," ","")</f>
        <v/>
      </c>
      <c r="AN32" s="27" t="str">
        <f>IF(MOD(MATCH(AK32,Vacances!$C$3:$C$202,1),2)=1," ","")</f>
        <v/>
      </c>
      <c r="AO32" s="28" t="str">
        <v xml:space="preserve"> </v>
      </c>
      <c r="AP32" s="29"/>
      <c r="AQ32" s="87" t="str">
        <f>IF(AK32="","",IF(ISERROR(MATCH(AK32,Lune!$A$1:$A$1000,0)),IF(WEEKDAY(AK32)=5,INT((AK32-DATE(YEAR(AK32),1,1))/7+1),IF(AND(WEEKDAY(AK32)=4,NOT( ISERROR(MATCH(AK32+1,Lune!$A$1:$A$1000,0)))),INT((AK32+1-DATE(YEAR(AK32+1),1,1))/7+1),"")),INDEX(Lune!$B$1:$B$1000,MATCH(AK32,Lune!$A$1:$A$1000,0),1)))</f>
        <v/>
      </c>
      <c r="AR32" s="25" t="str">
        <f t="shared" si="4"/>
        <v>L</v>
      </c>
      <c r="AS32" s="26">
        <f>IF(AS31="","",IF(MONTH(AS31+1)&gt;MONTH(AS31),"",AS31+1))</f>
        <v>46202</v>
      </c>
      <c r="AT32" s="27" t="str">
        <f>IF(MOD(MATCH(AS32,Vacances!$A$3:$A$202,1),2)=1," ","")</f>
        <v/>
      </c>
      <c r="AU32" s="27" t="str">
        <f>IF(MOD(MATCH(AS32,Vacances!$B$3:$B$202,1),2)=1," ","")</f>
        <v/>
      </c>
      <c r="AV32" s="27" t="str">
        <f>IF(MOD(MATCH(AS32,Vacances!$C$3:$C$202,1),2)=1," ","")</f>
        <v/>
      </c>
      <c r="AW32" s="28" t="str">
        <v xml:space="preserve"> </v>
      </c>
      <c r="AX32" s="29"/>
      <c r="AY32" s="87" t="str">
        <f>IF(AS32="","",IF(ISERROR(MATCH(AS32,Lune!$A$1:$A$1000,0)),IF(WEEKDAY(AS32)=5,INT((AS32-DATE(YEAR(AS32),1,1))/7+1),IF(AND(WEEKDAY(AS32)=4,NOT( ISERROR(MATCH(AS32+1,Lune!$A$1:$A$1000,0)))),INT((AS32+1-DATE(YEAR(AS32+1),1,1))/7+1),"")),INDEX(Lune!$B$1:$B$1000,MATCH(AS32,Lune!$A$1:$A$1000,0),1)))</f>
        <v>○</v>
      </c>
    </row>
    <row r="33" spans="4:51" ht="15" customHeight="1" x14ac:dyDescent="0.25">
      <c r="D33" s="25" t="str">
        <f t="shared" si="5"/>
        <v>V</v>
      </c>
      <c r="E33" s="26">
        <f>IF(E32="","",IF(MONTH(E32+1)&gt;MONTH(E32),"",E32+1))</f>
        <v>46052</v>
      </c>
      <c r="F33" s="27" t="str">
        <f>IF(MOD(MATCH(E33,Vacances!$A$3:$A$202,1),2)=1," ","")</f>
        <v/>
      </c>
      <c r="G33" s="27" t="str">
        <f>IF(MOD(MATCH(E33,Vacances!$B$3:$B$202,1),2)=1," ","")</f>
        <v/>
      </c>
      <c r="H33" s="27" t="str">
        <f>IF(MOD(MATCH(E33,Vacances!$C$3:$C$202,1),2)=1," ","")</f>
        <v/>
      </c>
      <c r="I33" s="28" t="str">
        <v xml:space="preserve"> </v>
      </c>
      <c r="J33" s="29"/>
      <c r="K33" s="87" t="str">
        <f>IF(E33="","",IF(ISERROR(MATCH(E33,Lune!$A$1:$A$1000,0)),IF(WEEKDAY(E33)=5,INT((E33-DATE(YEAR(E33),1,1))/7+1),IF(AND(WEEKDAY(E33)=4,NOT( ISERROR(MATCH(E33+1,Lune!$A$1:$A$1000,0)))),INT((E33+1-DATE(YEAR(E33+1),1,1))/7+1),"")),INDEX(Lune!$B$1:$B$1000,MATCH(E33,Lune!$A$1:$A$1000,0),1)))</f>
        <v/>
      </c>
      <c r="L33" s="25" t="str">
        <f t="shared" si="0"/>
        <v/>
      </c>
      <c r="M33" s="26" t="str">
        <f>IF(M32="","",IF(MONTH(M32+1)&gt;MONTH(M32),"",M32+1))</f>
        <v/>
      </c>
      <c r="N33" s="27" t="str">
        <f>IF(M33="","",IF(MOD(MATCH(M33,Vacances!$A$3:$A$202,1),2)=1," ",""))</f>
        <v/>
      </c>
      <c r="O33" s="27" t="e">
        <f>IF(MOD(MATCH(M33,Vacances!$B$3:$B$202,1),2)=1," ","")</f>
        <v>#N/A</v>
      </c>
      <c r="P33" s="27" t="e">
        <f>IF(MOD(MATCH(M33,Vacances!$C$3:$C$202,1),2)=1," ","")</f>
        <v>#N/A</v>
      </c>
      <c r="Q33" s="28" t="str">
        <v/>
      </c>
      <c r="R33" s="29"/>
      <c r="S33" s="87" t="str">
        <f>IF(M33="","",IF(ISERROR(MATCH(M33,Lune!$A$1:$A$1000,0)),IF(WEEKDAY(M33)=5,INT((M33-DATE(YEAR(M33),1,1))/7+1),IF(AND(WEEKDAY(M33)=4,NOT( ISERROR(MATCH(M33+1,Lune!$A$1:$A$1000,0)))),INT((M33+1-DATE(YEAR(M33+1),1,1))/7+1),"")),INDEX(Lune!$B$1:$B$1000,MATCH(M33,Lune!$A$1:$A$1000,0),1)))</f>
        <v/>
      </c>
      <c r="T33" s="25" t="str">
        <f t="shared" si="1"/>
        <v>L</v>
      </c>
      <c r="U33" s="26">
        <f>IF(U32="","",IF(MONTH(U32+1)&gt;MONTH(U32),"",U32+1))</f>
        <v>46111</v>
      </c>
      <c r="V33" s="27" t="str">
        <f>IF(MOD(MATCH(U33,Vacances!$A$3:$A$202,1),2)=1," ","")</f>
        <v/>
      </c>
      <c r="W33" s="27" t="str">
        <f>IF(MOD(MATCH(U33,Vacances!$B$3:$B$202,1),2)=1," ","")</f>
        <v/>
      </c>
      <c r="X33" s="27" t="str">
        <f>IF(MOD(MATCH(U33,Vacances!$C$3:$C$202,1),2)=1," ","")</f>
        <v/>
      </c>
      <c r="Y33" s="28" t="str">
        <v xml:space="preserve"> </v>
      </c>
      <c r="Z33" s="29"/>
      <c r="AA33" s="87" t="str">
        <f>IF(U33="","",IF(ISERROR(MATCH(U33,Lune!$A$1:$A$1000,0)),IF(WEEKDAY(U33)=5,INT((U33-DATE(YEAR(U33),1,1))/7+1),IF(AND(WEEKDAY(U33)=4,NOT( ISERROR(MATCH(U33+1,Lune!$A$1:$A$1000,0)))),INT((U33+1-DATE(YEAR(U33+1),1,1))/7+1),"")),INDEX(Lune!$B$1:$B$1000,MATCH(U33,Lune!$A$1:$A$1000,0),1)))</f>
        <v/>
      </c>
      <c r="AB33" s="25" t="str">
        <f t="shared" si="2"/>
        <v>J</v>
      </c>
      <c r="AC33" s="26">
        <f>IF(AC32="","",IF(MONTH(AC32+1)&gt;MONTH(AC32),"",AC32+1))</f>
        <v>46142</v>
      </c>
      <c r="AD33" s="27" t="str">
        <f>IF(MOD(MATCH(AC33,Vacances!$A$3:$A$202,1),2)=1," ","")</f>
        <v/>
      </c>
      <c r="AE33" s="27" t="str">
        <f>IF(MOD(MATCH(AC33,Vacances!$B$3:$B$202,1),2)=1," ","")</f>
        <v/>
      </c>
      <c r="AF33" s="27" t="str">
        <f>IF(MOD(MATCH(AC33,Vacances!$C$3:$C$202,1),2)=1," ","")</f>
        <v xml:space="preserve"> </v>
      </c>
      <c r="AG33" s="28" t="str">
        <v xml:space="preserve"> </v>
      </c>
      <c r="AH33" s="29"/>
      <c r="AI33" s="87">
        <f>IF(AC33="","",IF(ISERROR(MATCH(AC33,Lune!$A$1:$A$1000,0)),IF(WEEKDAY(AC33)=5,INT((AC33-DATE(YEAR(AC33),1,1))/7+1),IF(AND(WEEKDAY(AC33)=4,NOT( ISERROR(MATCH(AC33+1,Lune!$A$1:$A$1000,0)))),INT((AC33+1-DATE(YEAR(AC33+1),1,1))/7+1),"")),INDEX(Lune!$B$1:$B$1000,MATCH(AC33,Lune!$A$1:$A$1000,0),1)))</f>
        <v>18</v>
      </c>
      <c r="AJ33" s="25" t="str">
        <f t="shared" si="3"/>
        <v>S</v>
      </c>
      <c r="AK33" s="26">
        <f>IF(AK32="","",IF(MONTH(AK32+1)&gt;MONTH(AK32),"",AK32+1))</f>
        <v>46172</v>
      </c>
      <c r="AL33" s="27" t="str">
        <f>IF(MOD(MATCH(AK33,Vacances!$A$3:$A$202,1),2)=1," ","")</f>
        <v/>
      </c>
      <c r="AM33" s="27" t="str">
        <f>IF(MOD(MATCH(AK33,Vacances!$B$3:$B$202,1),2)=1," ","")</f>
        <v/>
      </c>
      <c r="AN33" s="27" t="str">
        <f>IF(MOD(MATCH(AK33,Vacances!$C$3:$C$202,1),2)=1," ","")</f>
        <v/>
      </c>
      <c r="AO33" s="28" t="str">
        <v xml:space="preserve"> </v>
      </c>
      <c r="AP33" s="29"/>
      <c r="AQ33" s="87" t="str">
        <f>IF(AK33="","",IF(ISERROR(MATCH(AK33,Lune!$A$1:$A$1000,0)),IF(WEEKDAY(AK33)=5,INT((AK33-DATE(YEAR(AK33),1,1))/7+1),IF(AND(WEEKDAY(AK33)=4,NOT( ISERROR(MATCH(AK33+1,Lune!$A$1:$A$1000,0)))),INT((AK33+1-DATE(YEAR(AK33+1),1,1))/7+1),"")),INDEX(Lune!$B$1:$B$1000,MATCH(AK33,Lune!$A$1:$A$1000,0),1)))</f>
        <v/>
      </c>
      <c r="AR33" s="25" t="str">
        <f t="shared" si="4"/>
        <v>M</v>
      </c>
      <c r="AS33" s="26">
        <f>IF(AS32="","",IF(MONTH(AS32+1)&gt;MONTH(AS32),"",AS32+1))</f>
        <v>46203</v>
      </c>
      <c r="AT33" s="27" t="str">
        <f>IF(MOD(MATCH(AS33,Vacances!$A$3:$A$202,1),2)=1," ","")</f>
        <v/>
      </c>
      <c r="AU33" s="27" t="str">
        <f>IF(MOD(MATCH(AS33,Vacances!$B$3:$B$202,1),2)=1," ","")</f>
        <v/>
      </c>
      <c r="AV33" s="27" t="str">
        <f>IF(MOD(MATCH(AS33,Vacances!$C$3:$C$202,1),2)=1," ","")</f>
        <v/>
      </c>
      <c r="AW33" s="28" t="str">
        <v xml:space="preserve"> </v>
      </c>
      <c r="AX33" s="29"/>
      <c r="AY33" s="87" t="str">
        <f>IF(AS33="","",IF(ISERROR(MATCH(AS33,Lune!$A$1:$A$1000,0)),IF(WEEKDAY(AS33)=5,INT((AS33-DATE(YEAR(AS33),1,1))/7+1),IF(AND(WEEKDAY(AS33)=4,NOT( ISERROR(MATCH(AS33+1,Lune!$A$1:$A$1000,0)))),INT((AS33+1-DATE(YEAR(AS33+1),1,1))/7+1),"")),INDEX(Lune!$B$1:$B$1000,MATCH(AS33,Lune!$A$1:$A$1000,0),1)))</f>
        <v/>
      </c>
    </row>
    <row r="34" spans="4:51" ht="15" customHeight="1" x14ac:dyDescent="0.25">
      <c r="D34" s="35" t="str">
        <f t="shared" si="5"/>
        <v>S</v>
      </c>
      <c r="E34" s="36">
        <f>IF(E33="","",IF(MONTH(E33+1)&gt;MONTH(E33),"",E33+1))</f>
        <v>46053</v>
      </c>
      <c r="F34" s="27" t="str">
        <f>IF(MOD(MATCH(E34,Vacances!$A$3:$A$202,1),2)=1," ","")</f>
        <v/>
      </c>
      <c r="G34" s="27" t="str">
        <f>IF(MOD(MATCH(E34,Vacances!$B$3:$B$202,1),2)=1," ","")</f>
        <v/>
      </c>
      <c r="H34" s="27" t="str">
        <f>IF(MOD(MATCH(E34,Vacances!$C$3:$C$202,1),2)=1," ","")</f>
        <v/>
      </c>
      <c r="I34" s="37" t="str">
        <v xml:space="preserve"> </v>
      </c>
      <c r="J34" s="38"/>
      <c r="K34" s="88" t="str">
        <f>IF(E34="","",IF(ISERROR(MATCH(E34,Lune!$A$1:$A$1000,0)),IF(WEEKDAY(E34)=5,INT((E34-DATE(YEAR(E34),1,1))/7+1),IF(AND(WEEKDAY(E34)=4,NOT( ISERROR(MATCH(E34+1,Lune!$A$1:$A$1000,0)))),INT((E34+1-DATE(YEAR(E34+1),1,1))/7+1),"")),INDEX(Lune!$B$1:$B$1000,MATCH(E34,Lune!$A$1:$A$1000,0),1)))</f>
        <v/>
      </c>
      <c r="L34" s="35" t="str">
        <f t="shared" si="0"/>
        <v/>
      </c>
      <c r="M34" s="36" t="str">
        <f>IF(M33="","",IF(MONTH(M33+1)&gt;MONTH(M33),"",M33+1))</f>
        <v/>
      </c>
      <c r="N34" s="27" t="e">
        <f>IF(MOD(MATCH(M34,Vacances!$A$3:$A$202,1),2)=1," ","")</f>
        <v>#N/A</v>
      </c>
      <c r="O34" s="27" t="e">
        <f>IF(MOD(MATCH(M34,Vacances!$B$3:$B$202,1),2)=1," ","")</f>
        <v>#N/A</v>
      </c>
      <c r="P34" s="27" t="e">
        <f>IF(MOD(MATCH(M34,Vacances!$C$3:$C$202,1),2)=1," ","")</f>
        <v>#N/A</v>
      </c>
      <c r="Q34" s="37" t="str">
        <v/>
      </c>
      <c r="R34" s="38"/>
      <c r="S34" s="88" t="str">
        <f>IF(M34="","",IF(ISERROR(MATCH(M34,Lune!$A$1:$A$1000,0)),IF(WEEKDAY(M34)=5,INT((M34-DATE(YEAR(M34),1,1))/7+1),IF(AND(WEEKDAY(M34)=4,NOT( ISERROR(MATCH(M34+1,Lune!$A$1:$A$1000,0)))),INT((M34+1-DATE(YEAR(M34+1),1,1))/7+1),"")),INDEX(Lune!$B$1:$B$1000,MATCH(M34,Lune!$A$1:$A$1000,0),1)))</f>
        <v/>
      </c>
      <c r="T34" s="35" t="str">
        <f t="shared" si="1"/>
        <v>M</v>
      </c>
      <c r="U34" s="36">
        <f>IF(U33="","",IF(MONTH(U33+1)&gt;MONTH(U33),"",U33+1))</f>
        <v>46112</v>
      </c>
      <c r="V34" s="27" t="str">
        <f>IF(MOD(MATCH(U34,Vacances!$A$3:$A$202,1),2)=1," ","")</f>
        <v/>
      </c>
      <c r="W34" s="27" t="str">
        <f>IF(MOD(MATCH(U34,Vacances!$B$3:$B$202,1),2)=1," ","")</f>
        <v/>
      </c>
      <c r="X34" s="27" t="str">
        <f>IF(MOD(MATCH(U34,Vacances!$C$3:$C$202,1),2)=1," ","")</f>
        <v/>
      </c>
      <c r="Y34" s="37" t="str">
        <v xml:space="preserve"> </v>
      </c>
      <c r="Z34" s="38"/>
      <c r="AA34" s="88" t="str">
        <f>IF(U34="","",IF(ISERROR(MATCH(U34,Lune!$A$1:$A$1000,0)),IF(WEEKDAY(U34)=5,INT((U34-DATE(YEAR(U34),1,1))/7+1),IF(AND(WEEKDAY(U34)=4,NOT( ISERROR(MATCH(U34+1,Lune!$A$1:$A$1000,0)))),INT((U34+1-DATE(YEAR(U34+1),1,1))/7+1),"")),INDEX(Lune!$B$1:$B$1000,MATCH(U34,Lune!$A$1:$A$1000,0),1)))</f>
        <v/>
      </c>
      <c r="AB34" s="35" t="str">
        <f t="shared" si="2"/>
        <v/>
      </c>
      <c r="AC34" s="36" t="str">
        <f>IF(AC33="","",IF(MONTH(AC33+1)&gt;MONTH(AC33),"",AC33+1))</f>
        <v/>
      </c>
      <c r="AD34" s="27" t="e">
        <f>IF(MOD(MATCH(AC34,Vacances!$A$3:$A$202,1),2)=1," ","")</f>
        <v>#N/A</v>
      </c>
      <c r="AE34" s="27" t="e">
        <f>IF(MOD(MATCH(AC34,Vacances!$B$3:$B$202,1),2)=1," ","")</f>
        <v>#N/A</v>
      </c>
      <c r="AF34" s="27" t="e">
        <f>IF(MOD(MATCH(AC34,Vacances!$C$3:$C$202,1),2)=1," ","")</f>
        <v>#N/A</v>
      </c>
      <c r="AG34" s="37" t="str">
        <v/>
      </c>
      <c r="AH34" s="38"/>
      <c r="AI34" s="88" t="str">
        <f>IF(AC34="","",IF(ISERROR(MATCH(AC34,Lune!$A$1:$A$1000,0)),IF(WEEKDAY(AC34)=5,INT((AC34-DATE(YEAR(AC34),1,1))/7+1),IF(AND(WEEKDAY(AC34)=4,NOT( ISERROR(MATCH(AC34+1,Lune!$A$1:$A$1000,0)))),INT((AC34+1-DATE(YEAR(AC34+1),1,1))/7+1),"")),INDEX(Lune!$B$1:$B$1000,MATCH(AC34,Lune!$A$1:$A$1000,0),1)))</f>
        <v/>
      </c>
      <c r="AJ34" s="35" t="str">
        <f t="shared" si="3"/>
        <v>D</v>
      </c>
      <c r="AK34" s="36">
        <f>IF(AK33="","",IF(MONTH(AK33+1)&gt;MONTH(AK33),"",AK33+1))</f>
        <v>46173</v>
      </c>
      <c r="AL34" s="27" t="str">
        <f>IF(MOD(MATCH(AK34,Vacances!$A$3:$A$202,1),2)=1," ","")</f>
        <v/>
      </c>
      <c r="AM34" s="27" t="str">
        <f>IF(MOD(MATCH(AK34,Vacances!$B$3:$B$202,1),2)=1," ","")</f>
        <v/>
      </c>
      <c r="AN34" s="27" t="str">
        <f>IF(MOD(MATCH(AK34,Vacances!$C$3:$C$202,1),2)=1," ","")</f>
        <v/>
      </c>
      <c r="AO34" s="37" t="str">
        <v xml:space="preserve"> Fête des mères </v>
      </c>
      <c r="AP34" s="38"/>
      <c r="AQ34" s="88" t="str">
        <f>IF(AK34="","",IF(ISERROR(MATCH(AK34,Lune!$A$1:$A$1000,0)),IF(WEEKDAY(AK34)=5,INT((AK34-DATE(YEAR(AK34),1,1))/7+1),IF(AND(WEEKDAY(AK34)=4,NOT( ISERROR(MATCH(AK34+1,Lune!$A$1:$A$1000,0)))),INT((AK34+1-DATE(YEAR(AK34+1),1,1))/7+1),"")),INDEX(Lune!$B$1:$B$1000,MATCH(AK34,Lune!$A$1:$A$1000,0),1)))</f>
        <v>○</v>
      </c>
      <c r="AR34" s="35" t="str">
        <f t="shared" si="4"/>
        <v/>
      </c>
      <c r="AS34" s="36" t="str">
        <f>IF(AS33="","",IF(MONTH(AS33+1)&gt;MONTH(AS33),"",AS33+1))</f>
        <v/>
      </c>
      <c r="AT34" s="27" t="e">
        <f>IF(MOD(MATCH(AS34,Vacances!$A$3:$A$202,1),2)=1," ","")</f>
        <v>#N/A</v>
      </c>
      <c r="AU34" s="27" t="e">
        <f>IF(MOD(MATCH(AS34,Vacances!$B$3:$B$202,1),2)=1," ","")</f>
        <v>#N/A</v>
      </c>
      <c r="AV34" s="27" t="e">
        <f>IF(MOD(MATCH(AS34,Vacances!$C$3:$C$202,1),2)=1," ","")</f>
        <v>#N/A</v>
      </c>
      <c r="AW34" s="37" t="str">
        <v/>
      </c>
      <c r="AX34" s="38"/>
      <c r="AY34" s="88" t="str">
        <f>IF(AS34="","",IF(ISERROR(MATCH(AS34,Lune!$A$1:$A$1000,0)),IF(WEEKDAY(AS34)=5,INT((AS34-DATE(YEAR(AS34),1,1))/7+1),IF(AND(WEEKDAY(AS34)=4,NOT( ISERROR(MATCH(AS34+1,Lune!$A$1:$A$1000,0)))),INT((AS34+1-DATE(YEAR(AS34+1),1,1))/7+1),"")),INDEX(Lune!$B$1:$B$1000,MATCH(AS34,Lune!$A$1:$A$1000,0),1)))</f>
        <v/>
      </c>
    </row>
    <row r="35" spans="4:51" ht="5.65" customHeight="1" x14ac:dyDescent="0.25">
      <c r="D35" s="39"/>
      <c r="E35" s="40"/>
      <c r="F35" s="40"/>
      <c r="G35" s="40"/>
      <c r="H35" s="40"/>
      <c r="I35" s="41"/>
      <c r="J35" s="42"/>
      <c r="K35" s="40"/>
      <c r="L35" s="40"/>
      <c r="M35" s="41"/>
      <c r="N35" s="41"/>
      <c r="O35" s="41"/>
      <c r="P35" s="41"/>
      <c r="Q35" s="42"/>
      <c r="R35" s="40"/>
      <c r="S35" s="40"/>
      <c r="T35" s="41"/>
      <c r="U35" s="42"/>
      <c r="V35" s="42"/>
      <c r="W35" s="42"/>
      <c r="X35" s="42"/>
      <c r="Y35" s="40"/>
      <c r="Z35" s="40"/>
      <c r="AA35" s="43"/>
      <c r="AB35" s="42"/>
      <c r="AC35" s="40"/>
      <c r="AD35" s="40"/>
      <c r="AE35" s="40"/>
      <c r="AF35" s="40"/>
      <c r="AG35" s="40"/>
      <c r="AH35" s="41"/>
      <c r="AI35" s="42"/>
      <c r="AJ35" s="40"/>
      <c r="AK35" s="40"/>
      <c r="AL35" s="40"/>
      <c r="AM35" s="40"/>
      <c r="AN35" s="40"/>
      <c r="AO35" s="41"/>
      <c r="AP35"/>
      <c r="AQ35" s="44"/>
      <c r="AR35"/>
      <c r="AS35"/>
      <c r="AT35"/>
      <c r="AU35"/>
      <c r="AV35"/>
      <c r="AW35"/>
      <c r="AX35"/>
      <c r="AY35" s="45"/>
    </row>
    <row r="36" spans="4:51" ht="9.9499999999999993" customHeight="1" x14ac:dyDescent="0.25">
      <c r="D36" s="39"/>
      <c r="E36" s="40"/>
      <c r="F36" s="40"/>
      <c r="G36" s="39" t="str">
        <f>INDEX(Vacances!$F$1:$BA$1,1,MATCH(B5,Vacances!$F$2:$BA$2,0))</f>
        <v>Zone A : Besançon, Bordeaux, Clermont-Ferrand, Dijon, Grenoble, Limoges, Lyon, Poitiers</v>
      </c>
      <c r="H36" s="40"/>
      <c r="I36" s="41"/>
      <c r="J36" s="42"/>
      <c r="K36" s="40"/>
      <c r="L36" s="40"/>
      <c r="M36" s="41"/>
      <c r="N36" s="41"/>
      <c r="O36" s="41"/>
      <c r="P36" s="41"/>
      <c r="Q36" s="42"/>
      <c r="R36" s="40"/>
      <c r="S36" s="40"/>
      <c r="T36" s="41"/>
      <c r="U36" s="42"/>
      <c r="V36" s="42"/>
      <c r="W36" s="42"/>
      <c r="X36" s="42"/>
      <c r="Y36" s="40"/>
      <c r="Z36" s="40"/>
      <c r="AA36" s="43"/>
      <c r="AB36" s="42"/>
      <c r="AC36" s="40"/>
      <c r="AD36" s="40"/>
      <c r="AE36" s="40"/>
      <c r="AF36" s="40"/>
      <c r="AG36" s="40"/>
      <c r="AH36" s="41"/>
      <c r="AI36" s="42"/>
      <c r="AJ36" s="40"/>
      <c r="AK36" s="40"/>
      <c r="AL36" s="40"/>
      <c r="AM36" s="40"/>
      <c r="AN36" s="40"/>
      <c r="AO36" s="41"/>
      <c r="AP36"/>
      <c r="AQ36" s="44"/>
      <c r="AR36"/>
      <c r="AS36"/>
      <c r="AT36"/>
      <c r="AU36"/>
      <c r="AV36"/>
      <c r="AW36"/>
      <c r="AX36"/>
      <c r="AY36" s="45" t="s">
        <v>287</v>
      </c>
    </row>
    <row r="37" spans="4:51" ht="9.9499999999999993" customHeight="1" x14ac:dyDescent="0.25">
      <c r="D37" s="39"/>
      <c r="E37" s="40"/>
      <c r="F37" s="40"/>
      <c r="G37" s="39" t="str">
        <f>INDEX(Vacances!$F$1:$BA$1,1,MATCH(B6,Vacances!$F$2:$BA$2,0))</f>
        <v>Zone B : Aix-Marseille, Amiens, Caen, Lille, Nancy-Metz, Nantes, Nice, Orléans-Tours, Reims, Rennes, Rouen, Strasbourg</v>
      </c>
      <c r="H37" s="40"/>
      <c r="I37" s="41"/>
      <c r="J37" s="42"/>
      <c r="K37" s="40"/>
      <c r="L37" s="40"/>
      <c r="M37" s="41"/>
      <c r="N37" s="41"/>
      <c r="O37" s="41"/>
      <c r="P37" s="41"/>
      <c r="Q37" s="42"/>
      <c r="R37" s="40"/>
      <c r="S37" s="40"/>
      <c r="T37" s="41"/>
      <c r="U37" s="42"/>
      <c r="V37" s="42"/>
      <c r="W37" s="42"/>
      <c r="X37" s="42"/>
      <c r="Y37" s="40"/>
      <c r="Z37" s="40"/>
      <c r="AA37" s="43"/>
      <c r="AB37" s="42"/>
      <c r="AC37" s="40"/>
      <c r="AD37" s="40"/>
      <c r="AE37" s="40"/>
      <c r="AF37" s="40"/>
      <c r="AG37" s="40"/>
      <c r="AH37" s="41"/>
      <c r="AI37" s="42"/>
      <c r="AJ37" s="40"/>
      <c r="AK37" s="40"/>
      <c r="AL37" s="40"/>
      <c r="AM37" s="40"/>
      <c r="AN37" s="40"/>
      <c r="AO37" s="41"/>
      <c r="AP37"/>
      <c r="AQ37" s="44"/>
      <c r="AR37"/>
      <c r="AS37"/>
      <c r="AT37"/>
      <c r="AU37"/>
      <c r="AV37"/>
      <c r="AW37"/>
      <c r="AX37"/>
      <c r="AY37" s="45"/>
    </row>
    <row r="38" spans="4:51" ht="9.9499999999999993" customHeight="1" x14ac:dyDescent="0.25">
      <c r="D38" s="39"/>
      <c r="E38" s="40"/>
      <c r="F38" s="40"/>
      <c r="G38" s="39" t="str">
        <f>INDEX(Vacances!$F$1:$BA$1,1,MATCH(B7,Vacances!$F$2:$BA$2,0))</f>
        <v>Zone C : Créteil, Montpellier, Paris, Toulouse, Versailles</v>
      </c>
      <c r="H38" s="40"/>
      <c r="I38" s="41"/>
      <c r="J38" s="42"/>
      <c r="K38" s="40"/>
      <c r="L38" s="40"/>
      <c r="M38" s="41"/>
      <c r="N38" s="41"/>
      <c r="O38" s="41"/>
      <c r="P38" s="41"/>
      <c r="Q38" s="42"/>
      <c r="R38" s="40"/>
      <c r="S38" s="40"/>
      <c r="T38" s="41"/>
      <c r="U38" s="42"/>
      <c r="V38" s="42"/>
      <c r="W38" s="42"/>
      <c r="X38" s="42"/>
      <c r="Y38" s="40"/>
      <c r="Z38" s="40"/>
      <c r="AA38" s="43"/>
      <c r="AB38" s="42"/>
      <c r="AC38" s="40"/>
      <c r="AD38" s="40"/>
      <c r="AE38" s="40"/>
      <c r="AF38" s="40"/>
      <c r="AG38" s="40"/>
      <c r="AH38" s="41"/>
      <c r="AI38" s="42"/>
      <c r="AJ38" s="40"/>
      <c r="AK38" s="40"/>
      <c r="AL38" s="40"/>
      <c r="AM38" s="40"/>
      <c r="AN38" s="40"/>
      <c r="AO38" s="41"/>
      <c r="AP38"/>
      <c r="AQ38" s="44"/>
      <c r="AR38"/>
      <c r="AS38"/>
      <c r="AT38"/>
      <c r="AU38"/>
      <c r="AV38"/>
      <c r="AW38"/>
      <c r="AX38"/>
      <c r="AY38" s="45"/>
    </row>
    <row r="39" spans="4:51" ht="12.75" x14ac:dyDescent="0.2"/>
    <row r="40" spans="4:51" ht="17.649999999999999" customHeight="1" x14ac:dyDescent="0.25">
      <c r="D40" s="21"/>
      <c r="E40" s="22"/>
      <c r="F40" s="22"/>
      <c r="G40" s="22"/>
      <c r="H40" s="22"/>
      <c r="I40" s="22"/>
      <c r="J40" s="23" t="str">
        <f>CONCATENATE(UPPER(TEXT(E41,"MMMM")),"        ")</f>
        <v xml:space="preserve">JUILLET        </v>
      </c>
      <c r="K40" s="24"/>
      <c r="L40" s="21"/>
      <c r="M40" s="22"/>
      <c r="N40" s="22"/>
      <c r="O40" s="22"/>
      <c r="P40" s="22"/>
      <c r="Q40" s="22"/>
      <c r="R40" s="23" t="str">
        <f>CONCATENATE(UPPER(TEXT(M41,"MMMM")),"        ")</f>
        <v xml:space="preserve">AOÛT        </v>
      </c>
      <c r="S40" s="24"/>
      <c r="T40" s="21"/>
      <c r="U40" s="22"/>
      <c r="V40" s="22"/>
      <c r="W40" s="22"/>
      <c r="X40" s="22"/>
      <c r="Y40" s="22"/>
      <c r="Z40" s="23" t="str">
        <f>CONCATENATE(UPPER(TEXT(U41,"MMMM")),"        ")</f>
        <v xml:space="preserve">SEPTEMBRE        </v>
      </c>
      <c r="AA40" s="24"/>
      <c r="AB40" s="21"/>
      <c r="AC40" s="22"/>
      <c r="AD40" s="22"/>
      <c r="AE40" s="22"/>
      <c r="AF40" s="22"/>
      <c r="AG40" s="22"/>
      <c r="AH40" s="23" t="str">
        <f>CONCATENATE(UPPER(TEXT(AC41,"MMMM")),"        ")</f>
        <v xml:space="preserve">OCTOBRE        </v>
      </c>
      <c r="AI40" s="24"/>
      <c r="AJ40" s="21"/>
      <c r="AK40" s="22"/>
      <c r="AL40" s="22"/>
      <c r="AM40" s="22"/>
      <c r="AN40" s="22"/>
      <c r="AO40" s="22"/>
      <c r="AP40" s="23" t="str">
        <f>CONCATENATE(UPPER(TEXT(AK41,"MMMM")),"        ")</f>
        <v xml:space="preserve">NOVEMBRE        </v>
      </c>
      <c r="AQ40" s="24"/>
      <c r="AR40" s="21"/>
      <c r="AS40" s="22"/>
      <c r="AT40" s="22"/>
      <c r="AU40" s="22"/>
      <c r="AV40" s="22"/>
      <c r="AW40" s="22"/>
      <c r="AX40" s="23" t="str">
        <f>CONCATENATE(UPPER(TEXT(AS41,"MMMM")),"        ")</f>
        <v xml:space="preserve">DÉCEMBRE        </v>
      </c>
      <c r="AY40" s="24"/>
    </row>
    <row r="41" spans="4:51" ht="15" customHeight="1" x14ac:dyDescent="0.25">
      <c r="D41" s="25" t="str">
        <f t="shared" ref="D41:D71" si="12">IF(E41="","",UPPER(LEFT(TEXT(E41,"jjjj"),1)))</f>
        <v>M</v>
      </c>
      <c r="E41" s="26">
        <f>DATE($J$1,$C$1+6,1)</f>
        <v>46204</v>
      </c>
      <c r="F41" s="27" t="str">
        <f>IF(MOD(MATCH(E41,Vacances!$A$3:$A$202,1),2)=1," ","")</f>
        <v/>
      </c>
      <c r="G41" s="27" t="str">
        <f>IF(MOD(MATCH(E41,Vacances!$B$3:$B$202,1),2)=1," ","")</f>
        <v/>
      </c>
      <c r="H41" s="27" t="str">
        <f>IF(MOD(MATCH(E41,Vacances!$C$3:$C$202,1),2)=1," ","")</f>
        <v/>
      </c>
      <c r="I41" s="28" t="str">
        <f t="array" ref="I41:I71">IF(E41:E71="","",CONCATENATE(IFERROR(VLOOKUP(E41:E71,evt!$A:$C,3,0),"")," ",IFERROR(VLOOKUP(E41:E71,'Jours fériés'!$A:$B,2,0),"")))</f>
        <v xml:space="preserve"> </v>
      </c>
      <c r="J41" s="29"/>
      <c r="K41" s="87" t="str">
        <f>IF(E41="","",IF(ISERROR(MATCH(E41,Lune!$A$1:$A$1000,0)),IF(WEEKDAY(E41)=5,INT((E41-DATE(YEAR(E41),1,1))/7+1),IF(AND(WEEKDAY(E41)=4,NOT( ISERROR(MATCH(E41+1,Lune!$A$1:$A$1000,0)))),INT((E41+1-DATE(YEAR(E41+1),1,1))/7+1),"")),INDEX(Lune!$B$1:$B$1000,MATCH(E41,Lune!$A$1:$A$1000,0),1)))</f>
        <v/>
      </c>
      <c r="L41" s="25" t="str">
        <f t="shared" ref="L41:L71" si="13">IF(M41="","",UPPER(LEFT(TEXT(M41,"jjjj"),1)))</f>
        <v>S</v>
      </c>
      <c r="M41" s="26">
        <f>DATE(YEAR(E41),MONTH(E41)+1, 1)</f>
        <v>46235</v>
      </c>
      <c r="N41" s="27" t="str">
        <f>IF(MOD(MATCH(M41,Vacances!$A$3:$A$202,1),2)=1," ","")</f>
        <v xml:space="preserve"> </v>
      </c>
      <c r="O41" s="27" t="str">
        <f>IF(MOD(MATCH(M41,Vacances!$B$3:$B$202,1),2)=1," ","")</f>
        <v xml:space="preserve"> </v>
      </c>
      <c r="P41" s="27" t="str">
        <f>IF(MOD(MATCH(M41,Vacances!$C$3:$C$202,1),2)=1," ","")</f>
        <v xml:space="preserve"> </v>
      </c>
      <c r="Q41" s="28" t="str">
        <f t="array" ref="Q41:Q71">IF(M41:M71="","",CONCATENATE(IFERROR(VLOOKUP(M41:M71,evt!$A:$C,3,0),"")," ",IFERROR(VLOOKUP(M41:M71,'Jours fériés'!$A:$B,2,0),"")))</f>
        <v xml:space="preserve"> </v>
      </c>
      <c r="R41" s="29"/>
      <c r="S41" s="87" t="str">
        <f>IF(M41="","",IF(ISERROR(MATCH(M41,Lune!$A$1:$A$1000,0)),IF(WEEKDAY(M41)=5,INT((M41-DATE(YEAR(M41),1,1))/7+1),IF(AND(WEEKDAY(M41)=4,NOT( ISERROR(MATCH(M41+1,Lune!$A$1:$A$1000,0)))),INT((M41+1-DATE(YEAR(M41+1),1,1))/7+1),"")),INDEX(Lune!$B$1:$B$1000,MATCH(M41,Lune!$A$1:$A$1000,0),1)))</f>
        <v/>
      </c>
      <c r="T41" s="25" t="str">
        <f t="shared" ref="T41:T71" si="14">IF(U41="","",UPPER(LEFT(TEXT(U41,"jjjj"),1)))</f>
        <v>M</v>
      </c>
      <c r="U41" s="26">
        <f>DATE(YEAR(M41),MONTH(M41)+1, 1)</f>
        <v>46266</v>
      </c>
      <c r="V41" s="27" t="str">
        <f>IF(MOD(MATCH(U41,Vacances!$A$3:$A$202,1),2)=1," ","")</f>
        <v/>
      </c>
      <c r="W41" s="27" t="str">
        <f>IF(MOD(MATCH(U41,Vacances!$B$3:$B$202,1),2)=1," ","")</f>
        <v/>
      </c>
      <c r="X41" s="27" t="str">
        <f>IF(MOD(MATCH(U41,Vacances!$C$3:$C$202,1),2)=1," ","")</f>
        <v/>
      </c>
      <c r="Y41" s="28" t="str">
        <f t="array" ref="Y41:Y71">IF(U41:U71="","",CONCATENATE(IFERROR(VLOOKUP(U41:U71,evt!$A:$C,3,0),"")," ",IFERROR(VLOOKUP(U41:U71,'Jours fériés'!$A:$B,2,0),"")))</f>
        <v xml:space="preserve"> </v>
      </c>
      <c r="Z41" s="29"/>
      <c r="AA41" s="87" t="str">
        <f>IF(U41="","",IF(ISERROR(MATCH(U41,Lune!$A$1:$A$1000,0)),IF(WEEKDAY(U41)=5,INT((U41-DATE(YEAR(U41),1,1))/7+1),IF(AND(WEEKDAY(U41)=4,NOT( ISERROR(MATCH(U41+1,Lune!$A$1:$A$1000,0)))),INT((U41+1-DATE(YEAR(U41+1),1,1))/7+1),"")),INDEX(Lune!$B$1:$B$1000,MATCH(U41,Lune!$A$1:$A$1000,0),1)))</f>
        <v/>
      </c>
      <c r="AB41" s="25" t="str">
        <f t="shared" ref="AB41:AB71" si="15">IF(AC41="","",UPPER(LEFT(TEXT(AC41,"jjjj"),1)))</f>
        <v>J</v>
      </c>
      <c r="AC41" s="26">
        <f>DATE(YEAR(U41),MONTH(U41)+1, 1)</f>
        <v>46296</v>
      </c>
      <c r="AD41" s="27" t="str">
        <f>IF(MOD(MATCH(AC41,Vacances!$A$3:$A$202,1),2)=1," ","")</f>
        <v/>
      </c>
      <c r="AE41" s="27" t="str">
        <f>IF(MOD(MATCH(AC41,Vacances!$B$3:$B$202,1),2)=1," ","")</f>
        <v/>
      </c>
      <c r="AF41" s="27" t="str">
        <f>IF(MOD(MATCH(AC41,Vacances!$C$3:$C$202,1),2)=1," ","")</f>
        <v/>
      </c>
      <c r="AG41" s="28" t="str">
        <f t="array" ref="AG41:AG71">IF(AC41:AC71="","",CONCATENATE(IFERROR(VLOOKUP(AC41:AC71,evt!$A:$C,3,0),"")," ",IFERROR(VLOOKUP(AC41:AC71,'Jours fériés'!$A:$B,2,0),"")))</f>
        <v xml:space="preserve"> </v>
      </c>
      <c r="AH41" s="29"/>
      <c r="AI41" s="87">
        <f>IF(AC41="","",IF(ISERROR(MATCH(AC41,Lune!$A$1:$A$1000,0)),IF(WEEKDAY(AC41)=5,INT((AC41-DATE(YEAR(AC41),1,1))/7+1),IF(AND(WEEKDAY(AC41)=4,NOT( ISERROR(MATCH(AC41+1,Lune!$A$1:$A$1000,0)))),INT((AC41+1-DATE(YEAR(AC41+1),1,1))/7+1),"")),INDEX(Lune!$B$1:$B$1000,MATCH(AC41,Lune!$A$1:$A$1000,0),1)))</f>
        <v>40</v>
      </c>
      <c r="AJ41" s="25" t="str">
        <f t="shared" ref="AJ41:AJ71" si="16">IF(AK41="","",UPPER(LEFT(TEXT(AK41,"jjjj"),1)))</f>
        <v>D</v>
      </c>
      <c r="AK41" s="26">
        <f>DATE(YEAR(AC41),MONTH(AC41)+1, 1)</f>
        <v>46327</v>
      </c>
      <c r="AL41" s="27" t="str">
        <f>IF(MOD(MATCH(AK41,Vacances!$A$3:$A$202,1),2)=1," ","")</f>
        <v xml:space="preserve"> </v>
      </c>
      <c r="AM41" s="27" t="str">
        <f>IF(MOD(MATCH(AK41,Vacances!$B$3:$B$202,1),2)=1," ","")</f>
        <v xml:space="preserve"> </v>
      </c>
      <c r="AN41" s="27" t="str">
        <f>IF(MOD(MATCH(AK41,Vacances!$C$3:$C$202,1),2)=1," ","")</f>
        <v xml:space="preserve"> </v>
      </c>
      <c r="AO41" s="28" t="str">
        <f t="array" ref="AO41:AO71">IF(AK41:AK71="","",CONCATENATE(IFERROR(VLOOKUP(AK41:AK71,evt!$A:$C,3,0),"")," ",IFERROR(VLOOKUP(AK41:AK71,'Jours fériés'!$A:$B,2,0),"")))</f>
        <v xml:space="preserve"> Toussaint</v>
      </c>
      <c r="AP41" s="29"/>
      <c r="AQ41" s="87" t="str">
        <f>IF(AK41="","",IF(ISERROR(MATCH(AK41,Lune!$A$1:$A$1000,0)),IF(WEEKDAY(AK41)=5,INT((AK41-DATE(YEAR(AK41),1,1))/7+1),IF(AND(WEEKDAY(AK41)=4,NOT( ISERROR(MATCH(AK41+1,Lune!$A$1:$A$1000,0)))),INT((AK41+1-DATE(YEAR(AK41+1),1,1))/7+1),"")),INDEX(Lune!$B$1:$B$1000,MATCH(AK41,Lune!$A$1:$A$1000,0),1)))</f>
        <v>◑</v>
      </c>
      <c r="AR41" s="25" t="str">
        <f t="shared" ref="AR41:AR71" si="17">IF(AS41="","",UPPER(LEFT(TEXT(AS41,"jjjj"),1)))</f>
        <v>M</v>
      </c>
      <c r="AS41" s="26">
        <f>DATE(YEAR(AK41),MONTH(AK41)+1, 1)</f>
        <v>46357</v>
      </c>
      <c r="AT41" s="27" t="str">
        <f>IF(MOD(MATCH(AS41,Vacances!$A$3:$A$202,1),2)=1," ","")</f>
        <v/>
      </c>
      <c r="AU41" s="27" t="str">
        <f>IF(MOD(MATCH(AS41,Vacances!$B$3:$B$202,1),2)=1," ","")</f>
        <v/>
      </c>
      <c r="AV41" s="27" t="str">
        <f>IF(MOD(MATCH(AS41,Vacances!$C$3:$C$202,1),2)=1," ","")</f>
        <v/>
      </c>
      <c r="AW41" s="28" t="str">
        <f t="array" ref="AW41:AW71">IF(AS41:AS71="","",CONCATENATE(IFERROR(VLOOKUP(AS41:AS71,evt!$A:$C,3,0),"")," ",IFERROR(VLOOKUP(AS41:AS71,'Jours fériés'!$A:$B,2,0),"")))</f>
        <v xml:space="preserve"> </v>
      </c>
      <c r="AX41" s="29"/>
      <c r="AY41" s="87" t="str">
        <f>IF(AS41="","",IF(ISERROR(MATCH(AS41,Lune!$A$1:$A$1000,0)),IF(WEEKDAY(AS41)=5,INT((AS41-DATE(YEAR(AS41),1,1))/7+1),IF(AND(WEEKDAY(AS41)=4,NOT( ISERROR(MATCH(AS41+1,Lune!$A$1:$A$1000,0)))),INT((AS41+1-DATE(YEAR(AS41+1),1,1))/7+1),"")),INDEX(Lune!$B$1:$B$1000,MATCH(AS41,Lune!$A$1:$A$1000,0),1)))</f>
        <v>◑</v>
      </c>
    </row>
    <row r="42" spans="4:51" ht="15" customHeight="1" x14ac:dyDescent="0.25">
      <c r="D42" s="25" t="str">
        <f t="shared" si="12"/>
        <v>J</v>
      </c>
      <c r="E42" s="26">
        <f t="shared" ref="E42:E68" si="18">E41+1</f>
        <v>46205</v>
      </c>
      <c r="F42" s="27" t="str">
        <f>IF(MOD(MATCH(E42,Vacances!$A$3:$A$202,1),2)=1," ","")</f>
        <v/>
      </c>
      <c r="G42" s="27" t="str">
        <f>IF(MOD(MATCH(E42,Vacances!$B$3:$B$202,1),2)=1," ","")</f>
        <v/>
      </c>
      <c r="H42" s="27" t="str">
        <f>IF(MOD(MATCH(E42,Vacances!$C$3:$C$202,1),2)=1," ","")</f>
        <v/>
      </c>
      <c r="I42" s="28" t="str">
        <v xml:space="preserve"> </v>
      </c>
      <c r="J42" s="29"/>
      <c r="K42" s="87">
        <f>IF(E42="","",IF(ISERROR(MATCH(E42,Lune!$A$1:$A$1000,0)),IF(WEEKDAY(E42)=5,INT((E42-DATE(YEAR(E42),1,1))/7+1),IF(AND(WEEKDAY(E42)=4,NOT( ISERROR(MATCH(E42+1,Lune!$A$1:$A$1000,0)))),INT((E42+1-DATE(YEAR(E42+1),1,1))/7+1),"")),INDEX(Lune!$B$1:$B$1000,MATCH(E42,Lune!$A$1:$A$1000,0),1)))</f>
        <v>27</v>
      </c>
      <c r="L42" s="25" t="str">
        <f t="shared" si="13"/>
        <v>D</v>
      </c>
      <c r="M42" s="26">
        <f t="shared" ref="M42:M68" si="19">M41+1</f>
        <v>46236</v>
      </c>
      <c r="N42" s="27" t="str">
        <f>IF(MOD(MATCH(M42,Vacances!$A$3:$A$202,1),2)=1," ","")</f>
        <v xml:space="preserve"> </v>
      </c>
      <c r="O42" s="27" t="str">
        <f>IF(MOD(MATCH(M42,Vacances!$B$3:$B$202,1),2)=1," ","")</f>
        <v xml:space="preserve"> </v>
      </c>
      <c r="P42" s="27" t="str">
        <f>IF(MOD(MATCH(M42,Vacances!$C$3:$C$202,1),2)=1," ","")</f>
        <v xml:space="preserve"> </v>
      </c>
      <c r="Q42" s="28" t="str">
        <v xml:space="preserve"> </v>
      </c>
      <c r="R42" s="29"/>
      <c r="S42" s="87" t="str">
        <f>IF(M42="","",IF(ISERROR(MATCH(M42,Lune!$A$1:$A$1000,0)),IF(WEEKDAY(M42)=5,INT((M42-DATE(YEAR(M42),1,1))/7+1),IF(AND(WEEKDAY(M42)=4,NOT( ISERROR(MATCH(M42+1,Lune!$A$1:$A$1000,0)))),INT((M42+1-DATE(YEAR(M42+1),1,1))/7+1),"")),INDEX(Lune!$B$1:$B$1000,MATCH(M42,Lune!$A$1:$A$1000,0),1)))</f>
        <v/>
      </c>
      <c r="T42" s="25" t="str">
        <f t="shared" si="14"/>
        <v>M</v>
      </c>
      <c r="U42" s="26">
        <f t="shared" ref="U42:U68" si="20">U41+1</f>
        <v>46267</v>
      </c>
      <c r="V42" s="27" t="str">
        <f>IF(MOD(MATCH(U42,Vacances!$A$3:$A$202,1),2)=1," ","")</f>
        <v/>
      </c>
      <c r="W42" s="27" t="str">
        <f>IF(MOD(MATCH(U42,Vacances!$B$3:$B$202,1),2)=1," ","")</f>
        <v/>
      </c>
      <c r="X42" s="27" t="str">
        <f>IF(MOD(MATCH(U42,Vacances!$C$3:$C$202,1),2)=1," ","")</f>
        <v/>
      </c>
      <c r="Y42" s="28" t="str">
        <v xml:space="preserve"> </v>
      </c>
      <c r="Z42" s="29"/>
      <c r="AA42" s="87" t="str">
        <f>IF(U42="","",IF(ISERROR(MATCH(U42,Lune!$A$1:$A$1000,0)),IF(WEEKDAY(U42)=5,INT((U42-DATE(YEAR(U42),1,1))/7+1),IF(AND(WEEKDAY(U42)=4,NOT( ISERROR(MATCH(U42+1,Lune!$A$1:$A$1000,0)))),INT((U42+1-DATE(YEAR(U42+1),1,1))/7+1),"")),INDEX(Lune!$B$1:$B$1000,MATCH(U42,Lune!$A$1:$A$1000,0),1)))</f>
        <v/>
      </c>
      <c r="AB42" s="25" t="str">
        <f t="shared" si="15"/>
        <v>V</v>
      </c>
      <c r="AC42" s="26">
        <f t="shared" ref="AC42:AC68" si="21">AC41+1</f>
        <v>46297</v>
      </c>
      <c r="AD42" s="27" t="str">
        <f>IF(MOD(MATCH(AC42,Vacances!$A$3:$A$202,1),2)=1," ","")</f>
        <v/>
      </c>
      <c r="AE42" s="27" t="str">
        <f>IF(MOD(MATCH(AC42,Vacances!$B$3:$B$202,1),2)=1," ","")</f>
        <v/>
      </c>
      <c r="AF42" s="27" t="str">
        <f>IF(MOD(MATCH(AC42,Vacances!$C$3:$C$202,1),2)=1," ","")</f>
        <v/>
      </c>
      <c r="AG42" s="28" t="str">
        <v xml:space="preserve"> </v>
      </c>
      <c r="AH42" s="29"/>
      <c r="AI42" s="87" t="str">
        <f>IF(AC42="","",IF(ISERROR(MATCH(AC42,Lune!$A$1:$A$1000,0)),IF(WEEKDAY(AC42)=5,INT((AC42-DATE(YEAR(AC42),1,1))/7+1),IF(AND(WEEKDAY(AC42)=4,NOT( ISERROR(MATCH(AC42+1,Lune!$A$1:$A$1000,0)))),INT((AC42+1-DATE(YEAR(AC42+1),1,1))/7+1),"")),INDEX(Lune!$B$1:$B$1000,MATCH(AC42,Lune!$A$1:$A$1000,0),1)))</f>
        <v/>
      </c>
      <c r="AJ42" s="25" t="str">
        <f t="shared" si="16"/>
        <v>L</v>
      </c>
      <c r="AK42" s="26">
        <f t="shared" ref="AK42:AK68" si="22">AK41+1</f>
        <v>46328</v>
      </c>
      <c r="AL42" s="27" t="str">
        <f>IF(MOD(MATCH(AK42,Vacances!$A$3:$A$202,1),2)=1," ","")</f>
        <v/>
      </c>
      <c r="AM42" s="27" t="str">
        <f>IF(MOD(MATCH(AK42,Vacances!$B$3:$B$202,1),2)=1," ","")</f>
        <v/>
      </c>
      <c r="AN42" s="27" t="str">
        <f>IF(MOD(MATCH(AK42,Vacances!$C$3:$C$202,1),2)=1," ","")</f>
        <v/>
      </c>
      <c r="AO42" s="28" t="str">
        <v xml:space="preserve"> </v>
      </c>
      <c r="AP42" s="29"/>
      <c r="AQ42" s="87" t="str">
        <f>IF(AK42="","",IF(ISERROR(MATCH(AK42,Lune!$A$1:$A$1000,0)),IF(WEEKDAY(AK42)=5,INT((AK42-DATE(YEAR(AK42),1,1))/7+1),IF(AND(WEEKDAY(AK42)=4,NOT( ISERROR(MATCH(AK42+1,Lune!$A$1:$A$1000,0)))),INT((AK42+1-DATE(YEAR(AK42+1),1,1))/7+1),"")),INDEX(Lune!$B$1:$B$1000,MATCH(AK42,Lune!$A$1:$A$1000,0),1)))</f>
        <v/>
      </c>
      <c r="AR42" s="25" t="str">
        <f t="shared" si="17"/>
        <v>M</v>
      </c>
      <c r="AS42" s="26">
        <f t="shared" ref="AS42:AS68" si="23">AS41+1</f>
        <v>46358</v>
      </c>
      <c r="AT42" s="27" t="str">
        <f>IF(MOD(MATCH(AS42,Vacances!$A$3:$A$202,1),2)=1," ","")</f>
        <v/>
      </c>
      <c r="AU42" s="27" t="str">
        <f>IF(MOD(MATCH(AS42,Vacances!$B$3:$B$202,1),2)=1," ","")</f>
        <v/>
      </c>
      <c r="AV42" s="27" t="str">
        <f>IF(MOD(MATCH(AS42,Vacances!$C$3:$C$202,1),2)=1," ","")</f>
        <v/>
      </c>
      <c r="AW42" s="28" t="str">
        <v xml:space="preserve"> </v>
      </c>
      <c r="AX42" s="29"/>
      <c r="AY42" s="87" t="str">
        <f>IF(AS42="","",IF(ISERROR(MATCH(AS42,Lune!$A$1:$A$1000,0)),IF(WEEKDAY(AS42)=5,INT((AS42-DATE(YEAR(AS42),1,1))/7+1),IF(AND(WEEKDAY(AS42)=4,NOT( ISERROR(MATCH(AS42+1,Lune!$A$1:$A$1000,0)))),INT((AS42+1-DATE(YEAR(AS42+1),1,1))/7+1),"")),INDEX(Lune!$B$1:$B$1000,MATCH(AS42,Lune!$A$1:$A$1000,0),1)))</f>
        <v/>
      </c>
    </row>
    <row r="43" spans="4:51" ht="15" customHeight="1" x14ac:dyDescent="0.25">
      <c r="D43" s="25" t="str">
        <f t="shared" si="12"/>
        <v>V</v>
      </c>
      <c r="E43" s="26">
        <f t="shared" si="18"/>
        <v>46206</v>
      </c>
      <c r="F43" s="27" t="str">
        <f>IF(MOD(MATCH(E43,Vacances!$A$3:$A$202,1),2)=1," ","")</f>
        <v/>
      </c>
      <c r="G43" s="27" t="str">
        <f>IF(MOD(MATCH(E43,Vacances!$B$3:$B$202,1),2)=1," ","")</f>
        <v/>
      </c>
      <c r="H43" s="27" t="str">
        <f>IF(MOD(MATCH(E43,Vacances!$C$3:$C$202,1),2)=1," ","")</f>
        <v/>
      </c>
      <c r="I43" s="28" t="str">
        <v xml:space="preserve"> </v>
      </c>
      <c r="J43" s="29"/>
      <c r="K43" s="87" t="str">
        <f>IF(E43="","",IF(ISERROR(MATCH(E43,Lune!$A$1:$A$1000,0)),IF(WEEKDAY(E43)=5,INT((E43-DATE(YEAR(E43),1,1))/7+1),IF(AND(WEEKDAY(E43)=4,NOT( ISERROR(MATCH(E43+1,Lune!$A$1:$A$1000,0)))),INT((E43+1-DATE(YEAR(E43+1),1,1))/7+1),"")),INDEX(Lune!$B$1:$B$1000,MATCH(E43,Lune!$A$1:$A$1000,0),1)))</f>
        <v/>
      </c>
      <c r="L43" s="25" t="str">
        <f t="shared" si="13"/>
        <v>L</v>
      </c>
      <c r="M43" s="26">
        <f t="shared" si="19"/>
        <v>46237</v>
      </c>
      <c r="N43" s="27" t="str">
        <f>IF(MOD(MATCH(M43,Vacances!$A$3:$A$202,1),2)=1," ","")</f>
        <v xml:space="preserve"> </v>
      </c>
      <c r="O43" s="27" t="str">
        <f>IF(MOD(MATCH(M43,Vacances!$B$3:$B$202,1),2)=1," ","")</f>
        <v xml:space="preserve"> </v>
      </c>
      <c r="P43" s="27" t="str">
        <f>IF(MOD(MATCH(M43,Vacances!$C$3:$C$202,1),2)=1," ","")</f>
        <v xml:space="preserve"> </v>
      </c>
      <c r="Q43" s="28" t="str">
        <v xml:space="preserve"> </v>
      </c>
      <c r="R43" s="29"/>
      <c r="S43" s="87" t="str">
        <f>IF(M43="","",IF(ISERROR(MATCH(M43,Lune!$A$1:$A$1000,0)),IF(WEEKDAY(M43)=5,INT((M43-DATE(YEAR(M43),1,1))/7+1),IF(AND(WEEKDAY(M43)=4,NOT( ISERROR(MATCH(M43+1,Lune!$A$1:$A$1000,0)))),INT((M43+1-DATE(YEAR(M43+1),1,1))/7+1),"")),INDEX(Lune!$B$1:$B$1000,MATCH(M43,Lune!$A$1:$A$1000,0),1)))</f>
        <v/>
      </c>
      <c r="T43" s="25" t="str">
        <f t="shared" si="14"/>
        <v>J</v>
      </c>
      <c r="U43" s="26">
        <f t="shared" si="20"/>
        <v>46268</v>
      </c>
      <c r="V43" s="27" t="str">
        <f>IF(MOD(MATCH(U43,Vacances!$A$3:$A$202,1),2)=1," ","")</f>
        <v/>
      </c>
      <c r="W43" s="27" t="str">
        <f>IF(MOD(MATCH(U43,Vacances!$B$3:$B$202,1),2)=1," ","")</f>
        <v/>
      </c>
      <c r="X43" s="27" t="str">
        <f>IF(MOD(MATCH(U43,Vacances!$C$3:$C$202,1),2)=1," ","")</f>
        <v/>
      </c>
      <c r="Y43" s="28" t="str">
        <v xml:space="preserve"> </v>
      </c>
      <c r="Z43" s="29"/>
      <c r="AA43" s="87">
        <f>IF(U43="","",IF(ISERROR(MATCH(U43,Lune!$A$1:$A$1000,0)),IF(WEEKDAY(U43)=5,INT((U43-DATE(YEAR(U43),1,1))/7+1),IF(AND(WEEKDAY(U43)=4,NOT( ISERROR(MATCH(U43+1,Lune!$A$1:$A$1000,0)))),INT((U43+1-DATE(YEAR(U43+1),1,1))/7+1),"")),INDEX(Lune!$B$1:$B$1000,MATCH(U43,Lune!$A$1:$A$1000,0),1)))</f>
        <v>36</v>
      </c>
      <c r="AB43" s="25" t="str">
        <f t="shared" si="15"/>
        <v>S</v>
      </c>
      <c r="AC43" s="26">
        <f t="shared" si="21"/>
        <v>46298</v>
      </c>
      <c r="AD43" s="27" t="str">
        <f>IF(MOD(MATCH(AC43,Vacances!$A$3:$A$202,1),2)=1," ","")</f>
        <v/>
      </c>
      <c r="AE43" s="27" t="str">
        <f>IF(MOD(MATCH(AC43,Vacances!$B$3:$B$202,1),2)=1," ","")</f>
        <v/>
      </c>
      <c r="AF43" s="27" t="str">
        <f>IF(MOD(MATCH(AC43,Vacances!$C$3:$C$202,1),2)=1," ","")</f>
        <v/>
      </c>
      <c r="AG43" s="28" t="str">
        <v xml:space="preserve"> </v>
      </c>
      <c r="AH43" s="29"/>
      <c r="AI43" s="87" t="str">
        <f>IF(AC43="","",IF(ISERROR(MATCH(AC43,Lune!$A$1:$A$1000,0)),IF(WEEKDAY(AC43)=5,INT((AC43-DATE(YEAR(AC43),1,1))/7+1),IF(AND(WEEKDAY(AC43)=4,NOT( ISERROR(MATCH(AC43+1,Lune!$A$1:$A$1000,0)))),INT((AC43+1-DATE(YEAR(AC43+1),1,1))/7+1),"")),INDEX(Lune!$B$1:$B$1000,MATCH(AC43,Lune!$A$1:$A$1000,0),1)))</f>
        <v>◑</v>
      </c>
      <c r="AJ43" s="25" t="str">
        <f t="shared" si="16"/>
        <v>M</v>
      </c>
      <c r="AK43" s="26">
        <f t="shared" si="22"/>
        <v>46329</v>
      </c>
      <c r="AL43" s="27" t="str">
        <f>IF(MOD(MATCH(AK43,Vacances!$A$3:$A$202,1),2)=1," ","")</f>
        <v/>
      </c>
      <c r="AM43" s="27" t="str">
        <f>IF(MOD(MATCH(AK43,Vacances!$B$3:$B$202,1),2)=1," ","")</f>
        <v/>
      </c>
      <c r="AN43" s="27" t="str">
        <f>IF(MOD(MATCH(AK43,Vacances!$C$3:$C$202,1),2)=1," ","")</f>
        <v/>
      </c>
      <c r="AO43" s="28" t="str">
        <v xml:space="preserve"> </v>
      </c>
      <c r="AP43" s="29"/>
      <c r="AQ43" s="87" t="str">
        <f>IF(AK43="","",IF(ISERROR(MATCH(AK43,Lune!$A$1:$A$1000,0)),IF(WEEKDAY(AK43)=5,INT((AK43-DATE(YEAR(AK43),1,1))/7+1),IF(AND(WEEKDAY(AK43)=4,NOT( ISERROR(MATCH(AK43+1,Lune!$A$1:$A$1000,0)))),INT((AK43+1-DATE(YEAR(AK43+1),1,1))/7+1),"")),INDEX(Lune!$B$1:$B$1000,MATCH(AK43,Lune!$A$1:$A$1000,0),1)))</f>
        <v/>
      </c>
      <c r="AR43" s="25" t="str">
        <f t="shared" si="17"/>
        <v>J</v>
      </c>
      <c r="AS43" s="26">
        <f t="shared" si="23"/>
        <v>46359</v>
      </c>
      <c r="AT43" s="27" t="str">
        <f>IF(MOD(MATCH(AS43,Vacances!$A$3:$A$202,1),2)=1," ","")</f>
        <v/>
      </c>
      <c r="AU43" s="27" t="str">
        <f>IF(MOD(MATCH(AS43,Vacances!$B$3:$B$202,1),2)=1," ","")</f>
        <v/>
      </c>
      <c r="AV43" s="27" t="str">
        <f>IF(MOD(MATCH(AS43,Vacances!$C$3:$C$202,1),2)=1," ","")</f>
        <v/>
      </c>
      <c r="AW43" s="28" t="str">
        <v xml:space="preserve"> </v>
      </c>
      <c r="AX43" s="29"/>
      <c r="AY43" s="87">
        <f>IF(AS43="","",IF(ISERROR(MATCH(AS43,Lune!$A$1:$A$1000,0)),IF(WEEKDAY(AS43)=5,INT((AS43-DATE(YEAR(AS43),1,1))/7+1),IF(AND(WEEKDAY(AS43)=4,NOT( ISERROR(MATCH(AS43+1,Lune!$A$1:$A$1000,0)))),INT((AS43+1-DATE(YEAR(AS43+1),1,1))/7+1),"")),INDEX(Lune!$B$1:$B$1000,MATCH(AS43,Lune!$A$1:$A$1000,0),1)))</f>
        <v>49</v>
      </c>
    </row>
    <row r="44" spans="4:51" ht="15" customHeight="1" x14ac:dyDescent="0.25">
      <c r="D44" s="25" t="str">
        <f t="shared" si="12"/>
        <v>S</v>
      </c>
      <c r="E44" s="26">
        <f t="shared" si="18"/>
        <v>46207</v>
      </c>
      <c r="F44" s="27" t="str">
        <f>IF(MOD(MATCH(E44,Vacances!$A$3:$A$202,1),2)=1," ","")</f>
        <v/>
      </c>
      <c r="G44" s="27" t="str">
        <f>IF(MOD(MATCH(E44,Vacances!$B$3:$B$202,1),2)=1," ","")</f>
        <v/>
      </c>
      <c r="H44" s="27" t="str">
        <f>IF(MOD(MATCH(E44,Vacances!$C$3:$C$202,1),2)=1," ","")</f>
        <v/>
      </c>
      <c r="I44" s="28" t="str">
        <v xml:space="preserve"> </v>
      </c>
      <c r="J44" s="29"/>
      <c r="K44" s="87" t="str">
        <f>IF(E44="","",IF(ISERROR(MATCH(E44,Lune!$A$1:$A$1000,0)),IF(WEEKDAY(E44)=5,INT((E44-DATE(YEAR(E44),1,1))/7+1),IF(AND(WEEKDAY(E44)=4,NOT( ISERROR(MATCH(E44+1,Lune!$A$1:$A$1000,0)))),INT((E44+1-DATE(YEAR(E44+1),1,1))/7+1),"")),INDEX(Lune!$B$1:$B$1000,MATCH(E44,Lune!$A$1:$A$1000,0),1)))</f>
        <v/>
      </c>
      <c r="L44" s="25" t="str">
        <f t="shared" si="13"/>
        <v>M</v>
      </c>
      <c r="M44" s="26">
        <f t="shared" si="19"/>
        <v>46238</v>
      </c>
      <c r="N44" s="27" t="str">
        <f>IF(MOD(MATCH(M44,Vacances!$A$3:$A$202,1),2)=1," ","")</f>
        <v xml:space="preserve"> </v>
      </c>
      <c r="O44" s="27" t="str">
        <f>IF(MOD(MATCH(M44,Vacances!$B$3:$B$202,1),2)=1," ","")</f>
        <v xml:space="preserve"> </v>
      </c>
      <c r="P44" s="27" t="str">
        <f>IF(MOD(MATCH(M44,Vacances!$C$3:$C$202,1),2)=1," ","")</f>
        <v xml:space="preserve"> </v>
      </c>
      <c r="Q44" s="28" t="str">
        <v xml:space="preserve"> </v>
      </c>
      <c r="R44" s="29"/>
      <c r="S44" s="87" t="str">
        <f>IF(M44="","",IF(ISERROR(MATCH(M44,Lune!$A$1:$A$1000,0)),IF(WEEKDAY(M44)=5,INT((M44-DATE(YEAR(M44),1,1))/7+1),IF(AND(WEEKDAY(M44)=4,NOT( ISERROR(MATCH(M44+1,Lune!$A$1:$A$1000,0)))),INT((M44+1-DATE(YEAR(M44+1),1,1))/7+1),"")),INDEX(Lune!$B$1:$B$1000,MATCH(M44,Lune!$A$1:$A$1000,0),1)))</f>
        <v/>
      </c>
      <c r="T44" s="25" t="str">
        <f t="shared" si="14"/>
        <v>V</v>
      </c>
      <c r="U44" s="26">
        <f t="shared" si="20"/>
        <v>46269</v>
      </c>
      <c r="V44" s="27" t="str">
        <f>IF(MOD(MATCH(U44,Vacances!$A$3:$A$202,1),2)=1," ","")</f>
        <v/>
      </c>
      <c r="W44" s="27" t="str">
        <f>IF(MOD(MATCH(U44,Vacances!$B$3:$B$202,1),2)=1," ","")</f>
        <v/>
      </c>
      <c r="X44" s="27" t="str">
        <f>IF(MOD(MATCH(U44,Vacances!$C$3:$C$202,1),2)=1," ","")</f>
        <v/>
      </c>
      <c r="Y44" s="28" t="str">
        <v xml:space="preserve"> </v>
      </c>
      <c r="Z44" s="29"/>
      <c r="AA44" s="87" t="str">
        <f>IF(U44="","",IF(ISERROR(MATCH(U44,Lune!$A$1:$A$1000,0)),IF(WEEKDAY(U44)=5,INT((U44-DATE(YEAR(U44),1,1))/7+1),IF(AND(WEEKDAY(U44)=4,NOT( ISERROR(MATCH(U44+1,Lune!$A$1:$A$1000,0)))),INT((U44+1-DATE(YEAR(U44+1),1,1))/7+1),"")),INDEX(Lune!$B$1:$B$1000,MATCH(U44,Lune!$A$1:$A$1000,0),1)))</f>
        <v>◑</v>
      </c>
      <c r="AB44" s="25" t="str">
        <f t="shared" si="15"/>
        <v>D</v>
      </c>
      <c r="AC44" s="26">
        <f t="shared" si="21"/>
        <v>46299</v>
      </c>
      <c r="AD44" s="27" t="str">
        <f>IF(MOD(MATCH(AC44,Vacances!$A$3:$A$202,1),2)=1," ","")</f>
        <v/>
      </c>
      <c r="AE44" s="27" t="str">
        <f>IF(MOD(MATCH(AC44,Vacances!$B$3:$B$202,1),2)=1," ","")</f>
        <v/>
      </c>
      <c r="AF44" s="27" t="str">
        <f>IF(MOD(MATCH(AC44,Vacances!$C$3:$C$202,1),2)=1," ","")</f>
        <v/>
      </c>
      <c r="AG44" s="28" t="str">
        <v xml:space="preserve"> </v>
      </c>
      <c r="AH44" s="29"/>
      <c r="AI44" s="87" t="str">
        <f>IF(AC44="","",IF(ISERROR(MATCH(AC44,Lune!$A$1:$A$1000,0)),IF(WEEKDAY(AC44)=5,INT((AC44-DATE(YEAR(AC44),1,1))/7+1),IF(AND(WEEKDAY(AC44)=4,NOT( ISERROR(MATCH(AC44+1,Lune!$A$1:$A$1000,0)))),INT((AC44+1-DATE(YEAR(AC44+1),1,1))/7+1),"")),INDEX(Lune!$B$1:$B$1000,MATCH(AC44,Lune!$A$1:$A$1000,0),1)))</f>
        <v/>
      </c>
      <c r="AJ44" s="25" t="str">
        <f t="shared" si="16"/>
        <v>M</v>
      </c>
      <c r="AK44" s="26">
        <f t="shared" si="22"/>
        <v>46330</v>
      </c>
      <c r="AL44" s="27" t="str">
        <f>IF(MOD(MATCH(AK44,Vacances!$A$3:$A$202,1),2)=1," ","")</f>
        <v/>
      </c>
      <c r="AM44" s="27" t="str">
        <f>IF(MOD(MATCH(AK44,Vacances!$B$3:$B$202,1),2)=1," ","")</f>
        <v/>
      </c>
      <c r="AN44" s="27" t="str">
        <f>IF(MOD(MATCH(AK44,Vacances!$C$3:$C$202,1),2)=1," ","")</f>
        <v/>
      </c>
      <c r="AO44" s="28" t="str">
        <v xml:space="preserve"> </v>
      </c>
      <c r="AP44" s="29"/>
      <c r="AQ44" s="87" t="str">
        <f>IF(AK44="","",IF(ISERROR(MATCH(AK44,Lune!$A$1:$A$1000,0)),IF(WEEKDAY(AK44)=5,INT((AK44-DATE(YEAR(AK44),1,1))/7+1),IF(AND(WEEKDAY(AK44)=4,NOT( ISERROR(MATCH(AK44+1,Lune!$A$1:$A$1000,0)))),INT((AK44+1-DATE(YEAR(AK44+1),1,1))/7+1),"")),INDEX(Lune!$B$1:$B$1000,MATCH(AK44,Lune!$A$1:$A$1000,0),1)))</f>
        <v/>
      </c>
      <c r="AR44" s="25" t="str">
        <f t="shared" si="17"/>
        <v>V</v>
      </c>
      <c r="AS44" s="26">
        <f t="shared" si="23"/>
        <v>46360</v>
      </c>
      <c r="AT44" s="27" t="str">
        <f>IF(MOD(MATCH(AS44,Vacances!$A$3:$A$202,1),2)=1," ","")</f>
        <v/>
      </c>
      <c r="AU44" s="27" t="str">
        <f>IF(MOD(MATCH(AS44,Vacances!$B$3:$B$202,1),2)=1," ","")</f>
        <v/>
      </c>
      <c r="AV44" s="27" t="str">
        <f>IF(MOD(MATCH(AS44,Vacances!$C$3:$C$202,1),2)=1," ","")</f>
        <v/>
      </c>
      <c r="AW44" s="28" t="str">
        <v xml:space="preserve"> </v>
      </c>
      <c r="AX44" s="29"/>
      <c r="AY44" s="87" t="str">
        <f>IF(AS44="","",IF(ISERROR(MATCH(AS44,Lune!$A$1:$A$1000,0)),IF(WEEKDAY(AS44)=5,INT((AS44-DATE(YEAR(AS44),1,1))/7+1),IF(AND(WEEKDAY(AS44)=4,NOT( ISERROR(MATCH(AS44+1,Lune!$A$1:$A$1000,0)))),INT((AS44+1-DATE(YEAR(AS44+1),1,1))/7+1),"")),INDEX(Lune!$B$1:$B$1000,MATCH(AS44,Lune!$A$1:$A$1000,0),1)))</f>
        <v/>
      </c>
    </row>
    <row r="45" spans="4:51" ht="15" customHeight="1" x14ac:dyDescent="0.25">
      <c r="D45" s="25" t="str">
        <f t="shared" si="12"/>
        <v>D</v>
      </c>
      <c r="E45" s="26">
        <f t="shared" si="18"/>
        <v>46208</v>
      </c>
      <c r="F45" s="27" t="str">
        <f>IF(MOD(MATCH(E45,Vacances!$A$3:$A$202,1),2)=1," ","")</f>
        <v xml:space="preserve"> </v>
      </c>
      <c r="G45" s="27" t="str">
        <f>IF(MOD(MATCH(E45,Vacances!$B$3:$B$202,1),2)=1," ","")</f>
        <v xml:space="preserve"> </v>
      </c>
      <c r="H45" s="27" t="str">
        <f>IF(MOD(MATCH(E45,Vacances!$C$3:$C$202,1),2)=1," ","")</f>
        <v xml:space="preserve"> </v>
      </c>
      <c r="I45" s="28" t="str">
        <v xml:space="preserve"> </v>
      </c>
      <c r="J45" s="29"/>
      <c r="K45" s="87" t="str">
        <f>IF(E45="","",IF(ISERROR(MATCH(E45,Lune!$A$1:$A$1000,0)),IF(WEEKDAY(E45)=5,INT((E45-DATE(YEAR(E45),1,1))/7+1),IF(AND(WEEKDAY(E45)=4,NOT( ISERROR(MATCH(E45+1,Lune!$A$1:$A$1000,0)))),INT((E45+1-DATE(YEAR(E45+1),1,1))/7+1),"")),INDEX(Lune!$B$1:$B$1000,MATCH(E45,Lune!$A$1:$A$1000,0),1)))</f>
        <v/>
      </c>
      <c r="L45" s="25" t="str">
        <f t="shared" si="13"/>
        <v>M</v>
      </c>
      <c r="M45" s="26">
        <f t="shared" si="19"/>
        <v>46239</v>
      </c>
      <c r="N45" s="27" t="str">
        <f>IF(MOD(MATCH(M45,Vacances!$A$3:$A$202,1),2)=1," ","")</f>
        <v xml:space="preserve"> </v>
      </c>
      <c r="O45" s="27" t="str">
        <f>IF(MOD(MATCH(M45,Vacances!$B$3:$B$202,1),2)=1," ","")</f>
        <v xml:space="preserve"> </v>
      </c>
      <c r="P45" s="27" t="str">
        <f>IF(MOD(MATCH(M45,Vacances!$C$3:$C$202,1),2)=1," ","")</f>
        <v xml:space="preserve"> </v>
      </c>
      <c r="Q45" s="28" t="str">
        <v xml:space="preserve"> </v>
      </c>
      <c r="R45" s="29"/>
      <c r="S45" s="87">
        <f>IF(M45="","",IF(ISERROR(MATCH(M45,Lune!$A$1:$A$1000,0)),IF(WEEKDAY(M45)=5,INT((M45-DATE(YEAR(M45),1,1))/7+1),IF(AND(WEEKDAY(M45)=4,NOT( ISERROR(MATCH(M45+1,Lune!$A$1:$A$1000,0)))),INT((M45+1-DATE(YEAR(M45+1),1,1))/7+1),"")),INDEX(Lune!$B$1:$B$1000,MATCH(M45,Lune!$A$1:$A$1000,0),1)))</f>
        <v>32</v>
      </c>
      <c r="T45" s="25" t="str">
        <f t="shared" si="14"/>
        <v>S</v>
      </c>
      <c r="U45" s="26">
        <f t="shared" si="20"/>
        <v>46270</v>
      </c>
      <c r="V45" s="27" t="str">
        <f>IF(MOD(MATCH(U45,Vacances!$A$3:$A$202,1),2)=1," ","")</f>
        <v/>
      </c>
      <c r="W45" s="27" t="str">
        <f>IF(MOD(MATCH(U45,Vacances!$B$3:$B$202,1),2)=1," ","")</f>
        <v/>
      </c>
      <c r="X45" s="27" t="str">
        <f>IF(MOD(MATCH(U45,Vacances!$C$3:$C$202,1),2)=1," ","")</f>
        <v/>
      </c>
      <c r="Y45" s="28" t="str">
        <v xml:space="preserve"> </v>
      </c>
      <c r="Z45" s="29"/>
      <c r="AA45" s="87" t="str">
        <f>IF(U45="","",IF(ISERROR(MATCH(U45,Lune!$A$1:$A$1000,0)),IF(WEEKDAY(U45)=5,INT((U45-DATE(YEAR(U45),1,1))/7+1),IF(AND(WEEKDAY(U45)=4,NOT( ISERROR(MATCH(U45+1,Lune!$A$1:$A$1000,0)))),INT((U45+1-DATE(YEAR(U45+1),1,1))/7+1),"")),INDEX(Lune!$B$1:$B$1000,MATCH(U45,Lune!$A$1:$A$1000,0),1)))</f>
        <v/>
      </c>
      <c r="AB45" s="25" t="str">
        <f t="shared" si="15"/>
        <v>L</v>
      </c>
      <c r="AC45" s="26">
        <f t="shared" si="21"/>
        <v>46300</v>
      </c>
      <c r="AD45" s="27" t="str">
        <f>IF(MOD(MATCH(AC45,Vacances!$A$3:$A$202,1),2)=1," ","")</f>
        <v/>
      </c>
      <c r="AE45" s="27" t="str">
        <f>IF(MOD(MATCH(AC45,Vacances!$B$3:$B$202,1),2)=1," ","")</f>
        <v/>
      </c>
      <c r="AF45" s="27" t="str">
        <f>IF(MOD(MATCH(AC45,Vacances!$C$3:$C$202,1),2)=1," ","")</f>
        <v/>
      </c>
      <c r="AG45" s="28" t="str">
        <v xml:space="preserve"> </v>
      </c>
      <c r="AH45" s="29"/>
      <c r="AI45" s="87" t="str">
        <f>IF(AC45="","",IF(ISERROR(MATCH(AC45,Lune!$A$1:$A$1000,0)),IF(WEEKDAY(AC45)=5,INT((AC45-DATE(YEAR(AC45),1,1))/7+1),IF(AND(WEEKDAY(AC45)=4,NOT( ISERROR(MATCH(AC45+1,Lune!$A$1:$A$1000,0)))),INT((AC45+1-DATE(YEAR(AC45+1),1,1))/7+1),"")),INDEX(Lune!$B$1:$B$1000,MATCH(AC45,Lune!$A$1:$A$1000,0),1)))</f>
        <v/>
      </c>
      <c r="AJ45" s="25" t="str">
        <f t="shared" si="16"/>
        <v>J</v>
      </c>
      <c r="AK45" s="26">
        <f t="shared" si="22"/>
        <v>46331</v>
      </c>
      <c r="AL45" s="27" t="str">
        <f>IF(MOD(MATCH(AK45,Vacances!$A$3:$A$202,1),2)=1," ","")</f>
        <v/>
      </c>
      <c r="AM45" s="27" t="str">
        <f>IF(MOD(MATCH(AK45,Vacances!$B$3:$B$202,1),2)=1," ","")</f>
        <v/>
      </c>
      <c r="AN45" s="27" t="str">
        <f>IF(MOD(MATCH(AK45,Vacances!$C$3:$C$202,1),2)=1," ","")</f>
        <v/>
      </c>
      <c r="AO45" s="28" t="str">
        <v xml:space="preserve"> </v>
      </c>
      <c r="AP45" s="29"/>
      <c r="AQ45" s="87">
        <f>IF(AK45="","",IF(ISERROR(MATCH(AK45,Lune!$A$1:$A$1000,0)),IF(WEEKDAY(AK45)=5,INT((AK45-DATE(YEAR(AK45),1,1))/7+1),IF(AND(WEEKDAY(AK45)=4,NOT( ISERROR(MATCH(AK45+1,Lune!$A$1:$A$1000,0)))),INT((AK45+1-DATE(YEAR(AK45+1),1,1))/7+1),"")),INDEX(Lune!$B$1:$B$1000,MATCH(AK45,Lune!$A$1:$A$1000,0),1)))</f>
        <v>45</v>
      </c>
      <c r="AR45" s="25" t="str">
        <f t="shared" si="17"/>
        <v>S</v>
      </c>
      <c r="AS45" s="26">
        <f t="shared" si="23"/>
        <v>46361</v>
      </c>
      <c r="AT45" s="27" t="str">
        <f>IF(MOD(MATCH(AS45,Vacances!$A$3:$A$202,1),2)=1," ","")</f>
        <v/>
      </c>
      <c r="AU45" s="27" t="str">
        <f>IF(MOD(MATCH(AS45,Vacances!$B$3:$B$202,1),2)=1," ","")</f>
        <v/>
      </c>
      <c r="AV45" s="27" t="str">
        <f>IF(MOD(MATCH(AS45,Vacances!$C$3:$C$202,1),2)=1," ","")</f>
        <v/>
      </c>
      <c r="AW45" s="28" t="str">
        <v xml:space="preserve"> </v>
      </c>
      <c r="AX45" s="29"/>
      <c r="AY45" s="87" t="str">
        <f>IF(AS45="","",IF(ISERROR(MATCH(AS45,Lune!$A$1:$A$1000,0)),IF(WEEKDAY(AS45)=5,INT((AS45-DATE(YEAR(AS45),1,1))/7+1),IF(AND(WEEKDAY(AS45)=4,NOT( ISERROR(MATCH(AS45+1,Lune!$A$1:$A$1000,0)))),INT((AS45+1-DATE(YEAR(AS45+1),1,1))/7+1),"")),INDEX(Lune!$B$1:$B$1000,MATCH(AS45,Lune!$A$1:$A$1000,0),1)))</f>
        <v/>
      </c>
    </row>
    <row r="46" spans="4:51" ht="15" customHeight="1" x14ac:dyDescent="0.25">
      <c r="D46" s="25" t="str">
        <f t="shared" si="12"/>
        <v>L</v>
      </c>
      <c r="E46" s="26">
        <f t="shared" si="18"/>
        <v>46209</v>
      </c>
      <c r="F46" s="27" t="str">
        <f>IF(MOD(MATCH(E46,Vacances!$A$3:$A$202,1),2)=1," ","")</f>
        <v xml:space="preserve"> </v>
      </c>
      <c r="G46" s="27" t="str">
        <f>IF(MOD(MATCH(E46,Vacances!$B$3:$B$202,1),2)=1," ","")</f>
        <v xml:space="preserve"> </v>
      </c>
      <c r="H46" s="27" t="str">
        <f>IF(MOD(MATCH(E46,Vacances!$C$3:$C$202,1),2)=1," ","")</f>
        <v xml:space="preserve"> </v>
      </c>
      <c r="I46" s="28" t="str">
        <v xml:space="preserve"> </v>
      </c>
      <c r="J46" s="29"/>
      <c r="K46" s="87" t="str">
        <f>IF(E46="","",IF(ISERROR(MATCH(E46,Lune!$A$1:$A$1000,0)),IF(WEEKDAY(E46)=5,INT((E46-DATE(YEAR(E46),1,1))/7+1),IF(AND(WEEKDAY(E46)=4,NOT( ISERROR(MATCH(E46+1,Lune!$A$1:$A$1000,0)))),INT((E46+1-DATE(YEAR(E46+1),1,1))/7+1),"")),INDEX(Lune!$B$1:$B$1000,MATCH(E46,Lune!$A$1:$A$1000,0),1)))</f>
        <v/>
      </c>
      <c r="L46" s="25" t="str">
        <f t="shared" si="13"/>
        <v>J</v>
      </c>
      <c r="M46" s="26">
        <f t="shared" si="19"/>
        <v>46240</v>
      </c>
      <c r="N46" s="27" t="str">
        <f>IF(MOD(MATCH(M46,Vacances!$A$3:$A$202,1),2)=1," ","")</f>
        <v xml:space="preserve"> </v>
      </c>
      <c r="O46" s="27" t="str">
        <f>IF(MOD(MATCH(M46,Vacances!$B$3:$B$202,1),2)=1," ","")</f>
        <v xml:space="preserve"> </v>
      </c>
      <c r="P46" s="27" t="str">
        <f>IF(MOD(MATCH(M46,Vacances!$C$3:$C$202,1),2)=1," ","")</f>
        <v xml:space="preserve"> </v>
      </c>
      <c r="Q46" s="28" t="str">
        <v xml:space="preserve"> </v>
      </c>
      <c r="R46" s="29"/>
      <c r="S46" s="87" t="str">
        <f>IF(M46="","",IF(ISERROR(MATCH(M46,Lune!$A$1:$A$1000,0)),IF(WEEKDAY(M46)=5,INT((M46-DATE(YEAR(M46),1,1))/7+1),IF(AND(WEEKDAY(M46)=4,NOT( ISERROR(MATCH(M46+1,Lune!$A$1:$A$1000,0)))),INT((M46+1-DATE(YEAR(M46+1),1,1))/7+1),"")),INDEX(Lune!$B$1:$B$1000,MATCH(M46,Lune!$A$1:$A$1000,0),1)))</f>
        <v>◑</v>
      </c>
      <c r="T46" s="25" t="str">
        <f t="shared" si="14"/>
        <v>D</v>
      </c>
      <c r="U46" s="26">
        <f t="shared" si="20"/>
        <v>46271</v>
      </c>
      <c r="V46" s="27" t="str">
        <f>IF(MOD(MATCH(U46,Vacances!$A$3:$A$202,1),2)=1," ","")</f>
        <v/>
      </c>
      <c r="W46" s="27" t="str">
        <f>IF(MOD(MATCH(U46,Vacances!$B$3:$B$202,1),2)=1," ","")</f>
        <v/>
      </c>
      <c r="X46" s="27" t="str">
        <f>IF(MOD(MATCH(U46,Vacances!$C$3:$C$202,1),2)=1," ","")</f>
        <v/>
      </c>
      <c r="Y46" s="28" t="str">
        <v xml:space="preserve"> </v>
      </c>
      <c r="Z46" s="29"/>
      <c r="AA46" s="87" t="str">
        <f>IF(U46="","",IF(ISERROR(MATCH(U46,Lune!$A$1:$A$1000,0)),IF(WEEKDAY(U46)=5,INT((U46-DATE(YEAR(U46),1,1))/7+1),IF(AND(WEEKDAY(U46)=4,NOT( ISERROR(MATCH(U46+1,Lune!$A$1:$A$1000,0)))),INT((U46+1-DATE(YEAR(U46+1),1,1))/7+1),"")),INDEX(Lune!$B$1:$B$1000,MATCH(U46,Lune!$A$1:$A$1000,0),1)))</f>
        <v/>
      </c>
      <c r="AB46" s="25" t="str">
        <f t="shared" si="15"/>
        <v>M</v>
      </c>
      <c r="AC46" s="26">
        <f t="shared" si="21"/>
        <v>46301</v>
      </c>
      <c r="AD46" s="27" t="str">
        <f>IF(MOD(MATCH(AC46,Vacances!$A$3:$A$202,1),2)=1," ","")</f>
        <v/>
      </c>
      <c r="AE46" s="27" t="str">
        <f>IF(MOD(MATCH(AC46,Vacances!$B$3:$B$202,1),2)=1," ","")</f>
        <v/>
      </c>
      <c r="AF46" s="27" t="str">
        <f>IF(MOD(MATCH(AC46,Vacances!$C$3:$C$202,1),2)=1," ","")</f>
        <v/>
      </c>
      <c r="AG46" s="28" t="str">
        <v xml:space="preserve"> </v>
      </c>
      <c r="AH46" s="29"/>
      <c r="AI46" s="87" t="str">
        <f>IF(AC46="","",IF(ISERROR(MATCH(AC46,Lune!$A$1:$A$1000,0)),IF(WEEKDAY(AC46)=5,INT((AC46-DATE(YEAR(AC46),1,1))/7+1),IF(AND(WEEKDAY(AC46)=4,NOT( ISERROR(MATCH(AC46+1,Lune!$A$1:$A$1000,0)))),INT((AC46+1-DATE(YEAR(AC46+1),1,1))/7+1),"")),INDEX(Lune!$B$1:$B$1000,MATCH(AC46,Lune!$A$1:$A$1000,0),1)))</f>
        <v/>
      </c>
      <c r="AJ46" s="25" t="str">
        <f t="shared" si="16"/>
        <v>V</v>
      </c>
      <c r="AK46" s="26">
        <f t="shared" si="22"/>
        <v>46332</v>
      </c>
      <c r="AL46" s="27" t="str">
        <f>IF(MOD(MATCH(AK46,Vacances!$A$3:$A$202,1),2)=1," ","")</f>
        <v/>
      </c>
      <c r="AM46" s="27" t="str">
        <f>IF(MOD(MATCH(AK46,Vacances!$B$3:$B$202,1),2)=1," ","")</f>
        <v/>
      </c>
      <c r="AN46" s="27" t="str">
        <f>IF(MOD(MATCH(AK46,Vacances!$C$3:$C$202,1),2)=1," ","")</f>
        <v/>
      </c>
      <c r="AO46" s="28" t="str">
        <v xml:space="preserve"> </v>
      </c>
      <c r="AP46" s="29"/>
      <c r="AQ46" s="87" t="str">
        <f>IF(AK46="","",IF(ISERROR(MATCH(AK46,Lune!$A$1:$A$1000,0)),IF(WEEKDAY(AK46)=5,INT((AK46-DATE(YEAR(AK46),1,1))/7+1),IF(AND(WEEKDAY(AK46)=4,NOT( ISERROR(MATCH(AK46+1,Lune!$A$1:$A$1000,0)))),INT((AK46+1-DATE(YEAR(AK46+1),1,1))/7+1),"")),INDEX(Lune!$B$1:$B$1000,MATCH(AK46,Lune!$A$1:$A$1000,0),1)))</f>
        <v/>
      </c>
      <c r="AR46" s="25" t="str">
        <f t="shared" si="17"/>
        <v>D</v>
      </c>
      <c r="AS46" s="26">
        <f t="shared" si="23"/>
        <v>46362</v>
      </c>
      <c r="AT46" s="27" t="str">
        <f>IF(MOD(MATCH(AS46,Vacances!$A$3:$A$202,1),2)=1," ","")</f>
        <v/>
      </c>
      <c r="AU46" s="27" t="str">
        <f>IF(MOD(MATCH(AS46,Vacances!$B$3:$B$202,1),2)=1," ","")</f>
        <v/>
      </c>
      <c r="AV46" s="27" t="str">
        <f>IF(MOD(MATCH(AS46,Vacances!$C$3:$C$202,1),2)=1," ","")</f>
        <v/>
      </c>
      <c r="AW46" s="28" t="str">
        <v xml:space="preserve"> </v>
      </c>
      <c r="AX46" s="29"/>
      <c r="AY46" s="87" t="str">
        <f>IF(AS46="","",IF(ISERROR(MATCH(AS46,Lune!$A$1:$A$1000,0)),IF(WEEKDAY(AS46)=5,INT((AS46-DATE(YEAR(AS46),1,1))/7+1),IF(AND(WEEKDAY(AS46)=4,NOT( ISERROR(MATCH(AS46+1,Lune!$A$1:$A$1000,0)))),INT((AS46+1-DATE(YEAR(AS46+1),1,1))/7+1),"")),INDEX(Lune!$B$1:$B$1000,MATCH(AS46,Lune!$A$1:$A$1000,0),1)))</f>
        <v/>
      </c>
    </row>
    <row r="47" spans="4:51" ht="15" customHeight="1" x14ac:dyDescent="0.25">
      <c r="D47" s="25" t="str">
        <f t="shared" si="12"/>
        <v>M</v>
      </c>
      <c r="E47" s="26">
        <f t="shared" si="18"/>
        <v>46210</v>
      </c>
      <c r="F47" s="27" t="str">
        <f>IF(MOD(MATCH(E47,Vacances!$A$3:$A$202,1),2)=1," ","")</f>
        <v xml:space="preserve"> </v>
      </c>
      <c r="G47" s="27" t="str">
        <f>IF(MOD(MATCH(E47,Vacances!$B$3:$B$202,1),2)=1," ","")</f>
        <v xml:space="preserve"> </v>
      </c>
      <c r="H47" s="27" t="str">
        <f>IF(MOD(MATCH(E47,Vacances!$C$3:$C$202,1),2)=1," ","")</f>
        <v xml:space="preserve"> </v>
      </c>
      <c r="I47" s="28" t="str">
        <v xml:space="preserve"> </v>
      </c>
      <c r="J47" s="29"/>
      <c r="K47" s="87" t="str">
        <f>IF(E47="","",IF(ISERROR(MATCH(E47,Lune!$A$1:$A$1000,0)),IF(WEEKDAY(E47)=5,INT((E47-DATE(YEAR(E47),1,1))/7+1),IF(AND(WEEKDAY(E47)=4,NOT( ISERROR(MATCH(E47+1,Lune!$A$1:$A$1000,0)))),INT((E47+1-DATE(YEAR(E47+1),1,1))/7+1),"")),INDEX(Lune!$B$1:$B$1000,MATCH(E47,Lune!$A$1:$A$1000,0),1)))</f>
        <v>◑</v>
      </c>
      <c r="L47" s="25" t="str">
        <f t="shared" si="13"/>
        <v>V</v>
      </c>
      <c r="M47" s="26">
        <f t="shared" si="19"/>
        <v>46241</v>
      </c>
      <c r="N47" s="27" t="str">
        <f>IF(MOD(MATCH(M47,Vacances!$A$3:$A$202,1),2)=1," ","")</f>
        <v xml:space="preserve"> </v>
      </c>
      <c r="O47" s="27" t="str">
        <f>IF(MOD(MATCH(M47,Vacances!$B$3:$B$202,1),2)=1," ","")</f>
        <v xml:space="preserve"> </v>
      </c>
      <c r="P47" s="27" t="str">
        <f>IF(MOD(MATCH(M47,Vacances!$C$3:$C$202,1),2)=1," ","")</f>
        <v xml:space="preserve"> </v>
      </c>
      <c r="Q47" s="28" t="str">
        <v xml:space="preserve"> </v>
      </c>
      <c r="R47" s="29"/>
      <c r="S47" s="87" t="str">
        <f>IF(M47="","",IF(ISERROR(MATCH(M47,Lune!$A$1:$A$1000,0)),IF(WEEKDAY(M47)=5,INT((M47-DATE(YEAR(M47),1,1))/7+1),IF(AND(WEEKDAY(M47)=4,NOT( ISERROR(MATCH(M47+1,Lune!$A$1:$A$1000,0)))),INT((M47+1-DATE(YEAR(M47+1),1,1))/7+1),"")),INDEX(Lune!$B$1:$B$1000,MATCH(M47,Lune!$A$1:$A$1000,0),1)))</f>
        <v/>
      </c>
      <c r="T47" s="25" t="str">
        <f t="shared" si="14"/>
        <v>L</v>
      </c>
      <c r="U47" s="26">
        <f t="shared" si="20"/>
        <v>46272</v>
      </c>
      <c r="V47" s="27" t="str">
        <f>IF(MOD(MATCH(U47,Vacances!$A$3:$A$202,1),2)=1," ","")</f>
        <v/>
      </c>
      <c r="W47" s="27" t="str">
        <f>IF(MOD(MATCH(U47,Vacances!$B$3:$B$202,1),2)=1," ","")</f>
        <v/>
      </c>
      <c r="X47" s="27" t="str">
        <f>IF(MOD(MATCH(U47,Vacances!$C$3:$C$202,1),2)=1," ","")</f>
        <v/>
      </c>
      <c r="Y47" s="28" t="str">
        <v xml:space="preserve"> </v>
      </c>
      <c r="Z47" s="29"/>
      <c r="AA47" s="87" t="str">
        <f>IF(U47="","",IF(ISERROR(MATCH(U47,Lune!$A$1:$A$1000,0)),IF(WEEKDAY(U47)=5,INT((U47-DATE(YEAR(U47),1,1))/7+1),IF(AND(WEEKDAY(U47)=4,NOT( ISERROR(MATCH(U47+1,Lune!$A$1:$A$1000,0)))),INT((U47+1-DATE(YEAR(U47+1),1,1))/7+1),"")),INDEX(Lune!$B$1:$B$1000,MATCH(U47,Lune!$A$1:$A$1000,0),1)))</f>
        <v/>
      </c>
      <c r="AB47" s="25" t="str">
        <f t="shared" si="15"/>
        <v>M</v>
      </c>
      <c r="AC47" s="26">
        <f t="shared" si="21"/>
        <v>46302</v>
      </c>
      <c r="AD47" s="27" t="str">
        <f>IF(MOD(MATCH(AC47,Vacances!$A$3:$A$202,1),2)=1," ","")</f>
        <v/>
      </c>
      <c r="AE47" s="27" t="str">
        <f>IF(MOD(MATCH(AC47,Vacances!$B$3:$B$202,1),2)=1," ","")</f>
        <v/>
      </c>
      <c r="AF47" s="27" t="str">
        <f>IF(MOD(MATCH(AC47,Vacances!$C$3:$C$202,1),2)=1," ","")</f>
        <v/>
      </c>
      <c r="AG47" s="28" t="str">
        <v xml:space="preserve"> </v>
      </c>
      <c r="AH47" s="29"/>
      <c r="AI47" s="87" t="str">
        <f>IF(AC47="","",IF(ISERROR(MATCH(AC47,Lune!$A$1:$A$1000,0)),IF(WEEKDAY(AC47)=5,INT((AC47-DATE(YEAR(AC47),1,1))/7+1),IF(AND(WEEKDAY(AC47)=4,NOT( ISERROR(MATCH(AC47+1,Lune!$A$1:$A$1000,0)))),INT((AC47+1-DATE(YEAR(AC47+1),1,1))/7+1),"")),INDEX(Lune!$B$1:$B$1000,MATCH(AC47,Lune!$A$1:$A$1000,0),1)))</f>
        <v/>
      </c>
      <c r="AJ47" s="25" t="str">
        <f t="shared" si="16"/>
        <v>S</v>
      </c>
      <c r="AK47" s="26">
        <f t="shared" si="22"/>
        <v>46333</v>
      </c>
      <c r="AL47" s="27" t="str">
        <f>IF(MOD(MATCH(AK47,Vacances!$A$3:$A$202,1),2)=1," ","")</f>
        <v/>
      </c>
      <c r="AM47" s="27" t="str">
        <f>IF(MOD(MATCH(AK47,Vacances!$B$3:$B$202,1),2)=1," ","")</f>
        <v/>
      </c>
      <c r="AN47" s="27" t="str">
        <f>IF(MOD(MATCH(AK47,Vacances!$C$3:$C$202,1),2)=1," ","")</f>
        <v/>
      </c>
      <c r="AO47" s="28" t="str">
        <v xml:space="preserve"> </v>
      </c>
      <c r="AP47" s="29"/>
      <c r="AQ47" s="87" t="str">
        <f>IF(AK47="","",IF(ISERROR(MATCH(AK47,Lune!$A$1:$A$1000,0)),IF(WEEKDAY(AK47)=5,INT((AK47-DATE(YEAR(AK47),1,1))/7+1),IF(AND(WEEKDAY(AK47)=4,NOT( ISERROR(MATCH(AK47+1,Lune!$A$1:$A$1000,0)))),INT((AK47+1-DATE(YEAR(AK47+1),1,1))/7+1),"")),INDEX(Lune!$B$1:$B$1000,MATCH(AK47,Lune!$A$1:$A$1000,0),1)))</f>
        <v/>
      </c>
      <c r="AR47" s="25" t="str">
        <f t="shared" si="17"/>
        <v>L</v>
      </c>
      <c r="AS47" s="26">
        <f t="shared" si="23"/>
        <v>46363</v>
      </c>
      <c r="AT47" s="27" t="str">
        <f>IF(MOD(MATCH(AS47,Vacances!$A$3:$A$202,1),2)=1," ","")</f>
        <v/>
      </c>
      <c r="AU47" s="27" t="str">
        <f>IF(MOD(MATCH(AS47,Vacances!$B$3:$B$202,1),2)=1," ","")</f>
        <v/>
      </c>
      <c r="AV47" s="27" t="str">
        <f>IF(MOD(MATCH(AS47,Vacances!$C$3:$C$202,1),2)=1," ","")</f>
        <v/>
      </c>
      <c r="AW47" s="28" t="str">
        <v xml:space="preserve"> </v>
      </c>
      <c r="AX47" s="29"/>
      <c r="AY47" s="87" t="str">
        <f>IF(AS47="","",IF(ISERROR(MATCH(AS47,Lune!$A$1:$A$1000,0)),IF(WEEKDAY(AS47)=5,INT((AS47-DATE(YEAR(AS47),1,1))/7+1),IF(AND(WEEKDAY(AS47)=4,NOT( ISERROR(MATCH(AS47+1,Lune!$A$1:$A$1000,0)))),INT((AS47+1-DATE(YEAR(AS47+1),1,1))/7+1),"")),INDEX(Lune!$B$1:$B$1000,MATCH(AS47,Lune!$A$1:$A$1000,0),1)))</f>
        <v/>
      </c>
    </row>
    <row r="48" spans="4:51" ht="15" customHeight="1" x14ac:dyDescent="0.25">
      <c r="D48" s="25" t="str">
        <f t="shared" si="12"/>
        <v>M</v>
      </c>
      <c r="E48" s="26">
        <f t="shared" si="18"/>
        <v>46211</v>
      </c>
      <c r="F48" s="27" t="str">
        <f>IF(MOD(MATCH(E48,Vacances!$A$3:$A$202,1),2)=1," ","")</f>
        <v xml:space="preserve"> </v>
      </c>
      <c r="G48" s="27" t="str">
        <f>IF(MOD(MATCH(E48,Vacances!$B$3:$B$202,1),2)=1," ","")</f>
        <v xml:space="preserve"> </v>
      </c>
      <c r="H48" s="27" t="str">
        <f>IF(MOD(MATCH(E48,Vacances!$C$3:$C$202,1),2)=1," ","")</f>
        <v xml:space="preserve"> </v>
      </c>
      <c r="I48" s="28" t="str">
        <v xml:space="preserve"> </v>
      </c>
      <c r="J48" s="29"/>
      <c r="K48" s="87" t="str">
        <f>IF(E48="","",IF(ISERROR(MATCH(E48,Lune!$A$1:$A$1000,0)),IF(WEEKDAY(E48)=5,INT((E48-DATE(YEAR(E48),1,1))/7+1),IF(AND(WEEKDAY(E48)=4,NOT( ISERROR(MATCH(E48+1,Lune!$A$1:$A$1000,0)))),INT((E48+1-DATE(YEAR(E48+1),1,1))/7+1),"")),INDEX(Lune!$B$1:$B$1000,MATCH(E48,Lune!$A$1:$A$1000,0),1)))</f>
        <v/>
      </c>
      <c r="L48" s="25" t="str">
        <f t="shared" si="13"/>
        <v>S</v>
      </c>
      <c r="M48" s="26">
        <f t="shared" si="19"/>
        <v>46242</v>
      </c>
      <c r="N48" s="27" t="str">
        <f>IF(MOD(MATCH(M48,Vacances!$A$3:$A$202,1),2)=1," ","")</f>
        <v xml:space="preserve"> </v>
      </c>
      <c r="O48" s="27" t="str">
        <f>IF(MOD(MATCH(M48,Vacances!$B$3:$B$202,1),2)=1," ","")</f>
        <v xml:space="preserve"> </v>
      </c>
      <c r="P48" s="27" t="str">
        <f>IF(MOD(MATCH(M48,Vacances!$C$3:$C$202,1),2)=1," ","")</f>
        <v xml:space="preserve"> </v>
      </c>
      <c r="Q48" s="28" t="str">
        <v xml:space="preserve"> </v>
      </c>
      <c r="R48" s="29"/>
      <c r="S48" s="87" t="str">
        <f>IF(M48="","",IF(ISERROR(MATCH(M48,Lune!$A$1:$A$1000,0)),IF(WEEKDAY(M48)=5,INT((M48-DATE(YEAR(M48),1,1))/7+1),IF(AND(WEEKDAY(M48)=4,NOT( ISERROR(MATCH(M48+1,Lune!$A$1:$A$1000,0)))),INT((M48+1-DATE(YEAR(M48+1),1,1))/7+1),"")),INDEX(Lune!$B$1:$B$1000,MATCH(M48,Lune!$A$1:$A$1000,0),1)))</f>
        <v/>
      </c>
      <c r="T48" s="25" t="str">
        <f t="shared" si="14"/>
        <v>M</v>
      </c>
      <c r="U48" s="26">
        <f t="shared" si="20"/>
        <v>46273</v>
      </c>
      <c r="V48" s="27" t="str">
        <f>IF(MOD(MATCH(U48,Vacances!$A$3:$A$202,1),2)=1," ","")</f>
        <v/>
      </c>
      <c r="W48" s="27" t="str">
        <f>IF(MOD(MATCH(U48,Vacances!$B$3:$B$202,1),2)=1," ","")</f>
        <v/>
      </c>
      <c r="X48" s="27" t="str">
        <f>IF(MOD(MATCH(U48,Vacances!$C$3:$C$202,1),2)=1," ","")</f>
        <v/>
      </c>
      <c r="Y48" s="28" t="str">
        <v xml:space="preserve"> </v>
      </c>
      <c r="Z48" s="29"/>
      <c r="AA48" s="87" t="str">
        <f>IF(U48="","",IF(ISERROR(MATCH(U48,Lune!$A$1:$A$1000,0)),IF(WEEKDAY(U48)=5,INT((U48-DATE(YEAR(U48),1,1))/7+1),IF(AND(WEEKDAY(U48)=4,NOT( ISERROR(MATCH(U48+1,Lune!$A$1:$A$1000,0)))),INT((U48+1-DATE(YEAR(U48+1),1,1))/7+1),"")),INDEX(Lune!$B$1:$B$1000,MATCH(U48,Lune!$A$1:$A$1000,0),1)))</f>
        <v/>
      </c>
      <c r="AB48" s="25" t="str">
        <f t="shared" si="15"/>
        <v>J</v>
      </c>
      <c r="AC48" s="26">
        <f t="shared" si="21"/>
        <v>46303</v>
      </c>
      <c r="AD48" s="27" t="str">
        <f>IF(MOD(MATCH(AC48,Vacances!$A$3:$A$202,1),2)=1," ","")</f>
        <v/>
      </c>
      <c r="AE48" s="27" t="str">
        <f>IF(MOD(MATCH(AC48,Vacances!$B$3:$B$202,1),2)=1," ","")</f>
        <v/>
      </c>
      <c r="AF48" s="27" t="str">
        <f>IF(MOD(MATCH(AC48,Vacances!$C$3:$C$202,1),2)=1," ","")</f>
        <v/>
      </c>
      <c r="AG48" s="28" t="str">
        <v xml:space="preserve"> </v>
      </c>
      <c r="AH48" s="29"/>
      <c r="AI48" s="87">
        <f>IF(AC48="","",IF(ISERROR(MATCH(AC48,Lune!$A$1:$A$1000,0)),IF(WEEKDAY(AC48)=5,INT((AC48-DATE(YEAR(AC48),1,1))/7+1),IF(AND(WEEKDAY(AC48)=4,NOT( ISERROR(MATCH(AC48+1,Lune!$A$1:$A$1000,0)))),INT((AC48+1-DATE(YEAR(AC48+1),1,1))/7+1),"")),INDEX(Lune!$B$1:$B$1000,MATCH(AC48,Lune!$A$1:$A$1000,0),1)))</f>
        <v>41</v>
      </c>
      <c r="AJ48" s="25" t="str">
        <f t="shared" si="16"/>
        <v>D</v>
      </c>
      <c r="AK48" s="26">
        <f t="shared" si="22"/>
        <v>46334</v>
      </c>
      <c r="AL48" s="27" t="str">
        <f>IF(MOD(MATCH(AK48,Vacances!$A$3:$A$202,1),2)=1," ","")</f>
        <v/>
      </c>
      <c r="AM48" s="27" t="str">
        <f>IF(MOD(MATCH(AK48,Vacances!$B$3:$B$202,1),2)=1," ","")</f>
        <v/>
      </c>
      <c r="AN48" s="27" t="str">
        <f>IF(MOD(MATCH(AK48,Vacances!$C$3:$C$202,1),2)=1," ","")</f>
        <v/>
      </c>
      <c r="AO48" s="28" t="str">
        <v xml:space="preserve"> </v>
      </c>
      <c r="AP48" s="29"/>
      <c r="AQ48" s="87" t="str">
        <f>IF(AK48="","",IF(ISERROR(MATCH(AK48,Lune!$A$1:$A$1000,0)),IF(WEEKDAY(AK48)=5,INT((AK48-DATE(YEAR(AK48),1,1))/7+1),IF(AND(WEEKDAY(AK48)=4,NOT( ISERROR(MATCH(AK48+1,Lune!$A$1:$A$1000,0)))),INT((AK48+1-DATE(YEAR(AK48+1),1,1))/7+1),"")),INDEX(Lune!$B$1:$B$1000,MATCH(AK48,Lune!$A$1:$A$1000,0),1)))</f>
        <v/>
      </c>
      <c r="AR48" s="25" t="str">
        <f t="shared" si="17"/>
        <v>M</v>
      </c>
      <c r="AS48" s="26">
        <f t="shared" si="23"/>
        <v>46364</v>
      </c>
      <c r="AT48" s="27" t="str">
        <f>IF(MOD(MATCH(AS48,Vacances!$A$3:$A$202,1),2)=1," ","")</f>
        <v/>
      </c>
      <c r="AU48" s="27" t="str">
        <f>IF(MOD(MATCH(AS48,Vacances!$B$3:$B$202,1),2)=1," ","")</f>
        <v/>
      </c>
      <c r="AV48" s="27" t="str">
        <f>IF(MOD(MATCH(AS48,Vacances!$C$3:$C$202,1),2)=1," ","")</f>
        <v/>
      </c>
      <c r="AW48" s="28" t="str">
        <v xml:space="preserve"> </v>
      </c>
      <c r="AX48" s="29"/>
      <c r="AY48" s="87" t="str">
        <f>IF(AS48="","",IF(ISERROR(MATCH(AS48,Lune!$A$1:$A$1000,0)),IF(WEEKDAY(AS48)=5,INT((AS48-DATE(YEAR(AS48),1,1))/7+1),IF(AND(WEEKDAY(AS48)=4,NOT( ISERROR(MATCH(AS48+1,Lune!$A$1:$A$1000,0)))),INT((AS48+1-DATE(YEAR(AS48+1),1,1))/7+1),"")),INDEX(Lune!$B$1:$B$1000,MATCH(AS48,Lune!$A$1:$A$1000,0),1)))</f>
        <v/>
      </c>
    </row>
    <row r="49" spans="4:51" ht="15" customHeight="1" x14ac:dyDescent="0.25">
      <c r="D49" s="25" t="str">
        <f t="shared" si="12"/>
        <v>J</v>
      </c>
      <c r="E49" s="26">
        <f t="shared" si="18"/>
        <v>46212</v>
      </c>
      <c r="F49" s="27" t="str">
        <f>IF(MOD(MATCH(E49,Vacances!$A$3:$A$202,1),2)=1," ","")</f>
        <v xml:space="preserve"> </v>
      </c>
      <c r="G49" s="27" t="str">
        <f>IF(MOD(MATCH(E49,Vacances!$B$3:$B$202,1),2)=1," ","")</f>
        <v xml:space="preserve"> </v>
      </c>
      <c r="H49" s="27" t="str">
        <f>IF(MOD(MATCH(E49,Vacances!$C$3:$C$202,1),2)=1," ","")</f>
        <v xml:space="preserve"> </v>
      </c>
      <c r="I49" s="28" t="str">
        <v xml:space="preserve"> </v>
      </c>
      <c r="J49" s="29"/>
      <c r="K49" s="87">
        <f>IF(E49="","",IF(ISERROR(MATCH(E49,Lune!$A$1:$A$1000,0)),IF(WEEKDAY(E49)=5,INT((E49-DATE(YEAR(E49),1,1))/7+1),IF(AND(WEEKDAY(E49)=4,NOT( ISERROR(MATCH(E49+1,Lune!$A$1:$A$1000,0)))),INT((E49+1-DATE(YEAR(E49+1),1,1))/7+1),"")),INDEX(Lune!$B$1:$B$1000,MATCH(E49,Lune!$A$1:$A$1000,0),1)))</f>
        <v>28</v>
      </c>
      <c r="L49" s="25" t="str">
        <f t="shared" si="13"/>
        <v>D</v>
      </c>
      <c r="M49" s="26">
        <f t="shared" si="19"/>
        <v>46243</v>
      </c>
      <c r="N49" s="27" t="str">
        <f>IF(MOD(MATCH(M49,Vacances!$A$3:$A$202,1),2)=1," ","")</f>
        <v xml:space="preserve"> </v>
      </c>
      <c r="O49" s="27" t="str">
        <f>IF(MOD(MATCH(M49,Vacances!$B$3:$B$202,1),2)=1," ","")</f>
        <v xml:space="preserve"> </v>
      </c>
      <c r="P49" s="27" t="str">
        <f>IF(MOD(MATCH(M49,Vacances!$C$3:$C$202,1),2)=1," ","")</f>
        <v xml:space="preserve"> </v>
      </c>
      <c r="Q49" s="28" t="str">
        <v xml:space="preserve"> </v>
      </c>
      <c r="R49" s="29"/>
      <c r="S49" s="87" t="str">
        <f>IF(M49="","",IF(ISERROR(MATCH(M49,Lune!$A$1:$A$1000,0)),IF(WEEKDAY(M49)=5,INT((M49-DATE(YEAR(M49),1,1))/7+1),IF(AND(WEEKDAY(M49)=4,NOT( ISERROR(MATCH(M49+1,Lune!$A$1:$A$1000,0)))),INT((M49+1-DATE(YEAR(M49+1),1,1))/7+1),"")),INDEX(Lune!$B$1:$B$1000,MATCH(M49,Lune!$A$1:$A$1000,0),1)))</f>
        <v/>
      </c>
      <c r="T49" s="25" t="str">
        <f t="shared" si="14"/>
        <v>M</v>
      </c>
      <c r="U49" s="26">
        <f t="shared" si="20"/>
        <v>46274</v>
      </c>
      <c r="V49" s="27" t="str">
        <f>IF(MOD(MATCH(U49,Vacances!$A$3:$A$202,1),2)=1," ","")</f>
        <v/>
      </c>
      <c r="W49" s="27" t="str">
        <f>IF(MOD(MATCH(U49,Vacances!$B$3:$B$202,1),2)=1," ","")</f>
        <v/>
      </c>
      <c r="X49" s="27" t="str">
        <f>IF(MOD(MATCH(U49,Vacances!$C$3:$C$202,1),2)=1," ","")</f>
        <v/>
      </c>
      <c r="Y49" s="28" t="str">
        <v xml:space="preserve"> </v>
      </c>
      <c r="Z49" s="29"/>
      <c r="AA49" s="87" t="str">
        <f>IF(U49="","",IF(ISERROR(MATCH(U49,Lune!$A$1:$A$1000,0)),IF(WEEKDAY(U49)=5,INT((U49-DATE(YEAR(U49),1,1))/7+1),IF(AND(WEEKDAY(U49)=4,NOT( ISERROR(MATCH(U49+1,Lune!$A$1:$A$1000,0)))),INT((U49+1-DATE(YEAR(U49+1),1,1))/7+1),"")),INDEX(Lune!$B$1:$B$1000,MATCH(U49,Lune!$A$1:$A$1000,0),1)))</f>
        <v/>
      </c>
      <c r="AB49" s="25" t="str">
        <f t="shared" si="15"/>
        <v>V</v>
      </c>
      <c r="AC49" s="26">
        <f t="shared" si="21"/>
        <v>46304</v>
      </c>
      <c r="AD49" s="27" t="str">
        <f>IF(MOD(MATCH(AC49,Vacances!$A$3:$A$202,1),2)=1," ","")</f>
        <v/>
      </c>
      <c r="AE49" s="27" t="str">
        <f>IF(MOD(MATCH(AC49,Vacances!$B$3:$B$202,1),2)=1," ","")</f>
        <v/>
      </c>
      <c r="AF49" s="27" t="str">
        <f>IF(MOD(MATCH(AC49,Vacances!$C$3:$C$202,1),2)=1," ","")</f>
        <v/>
      </c>
      <c r="AG49" s="28" t="str">
        <v xml:space="preserve"> </v>
      </c>
      <c r="AH49" s="29"/>
      <c r="AI49" s="87" t="str">
        <f>IF(AC49="","",IF(ISERROR(MATCH(AC49,Lune!$A$1:$A$1000,0)),IF(WEEKDAY(AC49)=5,INT((AC49-DATE(YEAR(AC49),1,1))/7+1),IF(AND(WEEKDAY(AC49)=4,NOT( ISERROR(MATCH(AC49+1,Lune!$A$1:$A$1000,0)))),INT((AC49+1-DATE(YEAR(AC49+1),1,1))/7+1),"")),INDEX(Lune!$B$1:$B$1000,MATCH(AC49,Lune!$A$1:$A$1000,0),1)))</f>
        <v/>
      </c>
      <c r="AJ49" s="25" t="str">
        <f t="shared" si="16"/>
        <v>L</v>
      </c>
      <c r="AK49" s="26">
        <f t="shared" si="22"/>
        <v>46335</v>
      </c>
      <c r="AL49" s="27" t="str">
        <f>IF(MOD(MATCH(AK49,Vacances!$A$3:$A$202,1),2)=1," ","")</f>
        <v/>
      </c>
      <c r="AM49" s="27" t="str">
        <f>IF(MOD(MATCH(AK49,Vacances!$B$3:$B$202,1),2)=1," ","")</f>
        <v/>
      </c>
      <c r="AN49" s="27" t="str">
        <f>IF(MOD(MATCH(AK49,Vacances!$C$3:$C$202,1),2)=1," ","")</f>
        <v/>
      </c>
      <c r="AO49" s="28" t="str">
        <v xml:space="preserve"> </v>
      </c>
      <c r="AP49" s="29"/>
      <c r="AQ49" s="87" t="str">
        <f>IF(AK49="","",IF(ISERROR(MATCH(AK49,Lune!$A$1:$A$1000,0)),IF(WEEKDAY(AK49)=5,INT((AK49-DATE(YEAR(AK49),1,1))/7+1),IF(AND(WEEKDAY(AK49)=4,NOT( ISERROR(MATCH(AK49+1,Lune!$A$1:$A$1000,0)))),INT((AK49+1-DATE(YEAR(AK49+1),1,1))/7+1),"")),INDEX(Lune!$B$1:$B$1000,MATCH(AK49,Lune!$A$1:$A$1000,0),1)))</f>
        <v>●</v>
      </c>
      <c r="AR49" s="25" t="str">
        <f t="shared" si="17"/>
        <v>M</v>
      </c>
      <c r="AS49" s="26">
        <f t="shared" si="23"/>
        <v>46365</v>
      </c>
      <c r="AT49" s="27" t="str">
        <f>IF(MOD(MATCH(AS49,Vacances!$A$3:$A$202,1),2)=1," ","")</f>
        <v/>
      </c>
      <c r="AU49" s="27" t="str">
        <f>IF(MOD(MATCH(AS49,Vacances!$B$3:$B$202,1),2)=1," ","")</f>
        <v/>
      </c>
      <c r="AV49" s="27" t="str">
        <f>IF(MOD(MATCH(AS49,Vacances!$C$3:$C$202,1),2)=1," ","")</f>
        <v/>
      </c>
      <c r="AW49" s="28" t="str">
        <v xml:space="preserve"> </v>
      </c>
      <c r="AX49" s="29"/>
      <c r="AY49" s="87" t="str">
        <f>IF(AS49="","",IF(ISERROR(MATCH(AS49,Lune!$A$1:$A$1000,0)),IF(WEEKDAY(AS49)=5,INT((AS49-DATE(YEAR(AS49),1,1))/7+1),IF(AND(WEEKDAY(AS49)=4,NOT( ISERROR(MATCH(AS49+1,Lune!$A$1:$A$1000,0)))),INT((AS49+1-DATE(YEAR(AS49+1),1,1))/7+1),"")),INDEX(Lune!$B$1:$B$1000,MATCH(AS49,Lune!$A$1:$A$1000,0),1)))</f>
        <v>●</v>
      </c>
    </row>
    <row r="50" spans="4:51" ht="15" customHeight="1" x14ac:dyDescent="0.25">
      <c r="D50" s="25" t="str">
        <f t="shared" si="12"/>
        <v>V</v>
      </c>
      <c r="E50" s="26">
        <f t="shared" si="18"/>
        <v>46213</v>
      </c>
      <c r="F50" s="27" t="str">
        <f>IF(MOD(MATCH(E50,Vacances!$A$3:$A$202,1),2)=1," ","")</f>
        <v xml:space="preserve"> </v>
      </c>
      <c r="G50" s="27" t="str">
        <f>IF(MOD(MATCH(E50,Vacances!$B$3:$B$202,1),2)=1," ","")</f>
        <v xml:space="preserve"> </v>
      </c>
      <c r="H50" s="27" t="str">
        <f>IF(MOD(MATCH(E50,Vacances!$C$3:$C$202,1),2)=1," ","")</f>
        <v xml:space="preserve"> </v>
      </c>
      <c r="I50" s="28" t="str">
        <v xml:space="preserve"> </v>
      </c>
      <c r="J50" s="29"/>
      <c r="K50" s="87" t="str">
        <f>IF(E50="","",IF(ISERROR(MATCH(E50,Lune!$A$1:$A$1000,0)),IF(WEEKDAY(E50)=5,INT((E50-DATE(YEAR(E50),1,1))/7+1),IF(AND(WEEKDAY(E50)=4,NOT( ISERROR(MATCH(E50+1,Lune!$A$1:$A$1000,0)))),INT((E50+1-DATE(YEAR(E50+1),1,1))/7+1),"")),INDEX(Lune!$B$1:$B$1000,MATCH(E50,Lune!$A$1:$A$1000,0),1)))</f>
        <v/>
      </c>
      <c r="L50" s="25" t="str">
        <f t="shared" si="13"/>
        <v>L</v>
      </c>
      <c r="M50" s="26">
        <f t="shared" si="19"/>
        <v>46244</v>
      </c>
      <c r="N50" s="27" t="str">
        <f>IF(MOD(MATCH(M50,Vacances!$A$3:$A$202,1),2)=1," ","")</f>
        <v xml:space="preserve"> </v>
      </c>
      <c r="O50" s="27" t="str">
        <f>IF(MOD(MATCH(M50,Vacances!$B$3:$B$202,1),2)=1," ","")</f>
        <v xml:space="preserve"> </v>
      </c>
      <c r="P50" s="27" t="str">
        <f>IF(MOD(MATCH(M50,Vacances!$C$3:$C$202,1),2)=1," ","")</f>
        <v xml:space="preserve"> </v>
      </c>
      <c r="Q50" s="28" t="str">
        <v xml:space="preserve"> </v>
      </c>
      <c r="R50" s="29"/>
      <c r="S50" s="87" t="str">
        <f>IF(M50="","",IF(ISERROR(MATCH(M50,Lune!$A$1:$A$1000,0)),IF(WEEKDAY(M50)=5,INT((M50-DATE(YEAR(M50),1,1))/7+1),IF(AND(WEEKDAY(M50)=4,NOT( ISERROR(MATCH(M50+1,Lune!$A$1:$A$1000,0)))),INT((M50+1-DATE(YEAR(M50+1),1,1))/7+1),"")),INDEX(Lune!$B$1:$B$1000,MATCH(M50,Lune!$A$1:$A$1000,0),1)))</f>
        <v/>
      </c>
      <c r="T50" s="25" t="str">
        <f t="shared" si="14"/>
        <v>J</v>
      </c>
      <c r="U50" s="26">
        <f t="shared" si="20"/>
        <v>46275</v>
      </c>
      <c r="V50" s="27" t="str">
        <f>IF(MOD(MATCH(U50,Vacances!$A$3:$A$202,1),2)=1," ","")</f>
        <v/>
      </c>
      <c r="W50" s="27" t="str">
        <f>IF(MOD(MATCH(U50,Vacances!$B$3:$B$202,1),2)=1," ","")</f>
        <v/>
      </c>
      <c r="X50" s="27" t="str">
        <f>IF(MOD(MATCH(U50,Vacances!$C$3:$C$202,1),2)=1," ","")</f>
        <v/>
      </c>
      <c r="Y50" s="28" t="str">
        <v xml:space="preserve"> </v>
      </c>
      <c r="Z50" s="29"/>
      <c r="AA50" s="87">
        <f>IF(U50="","",IF(ISERROR(MATCH(U50,Lune!$A$1:$A$1000,0)),IF(WEEKDAY(U50)=5,INT((U50-DATE(YEAR(U50),1,1))/7+1),IF(AND(WEEKDAY(U50)=4,NOT( ISERROR(MATCH(U50+1,Lune!$A$1:$A$1000,0)))),INT((U50+1-DATE(YEAR(U50+1),1,1))/7+1),"")),INDEX(Lune!$B$1:$B$1000,MATCH(U50,Lune!$A$1:$A$1000,0),1)))</f>
        <v>37</v>
      </c>
      <c r="AB50" s="25" t="str">
        <f t="shared" si="15"/>
        <v>S</v>
      </c>
      <c r="AC50" s="26">
        <f t="shared" si="21"/>
        <v>46305</v>
      </c>
      <c r="AD50" s="27" t="str">
        <f>IF(MOD(MATCH(AC50,Vacances!$A$3:$A$202,1),2)=1," ","")</f>
        <v/>
      </c>
      <c r="AE50" s="27" t="str">
        <f>IF(MOD(MATCH(AC50,Vacances!$B$3:$B$202,1),2)=1," ","")</f>
        <v/>
      </c>
      <c r="AF50" s="27" t="str">
        <f>IF(MOD(MATCH(AC50,Vacances!$C$3:$C$202,1),2)=1," ","")</f>
        <v/>
      </c>
      <c r="AG50" s="28" t="str">
        <v xml:space="preserve"> </v>
      </c>
      <c r="AH50" s="29"/>
      <c r="AI50" s="87" t="str">
        <f>IF(AC50="","",IF(ISERROR(MATCH(AC50,Lune!$A$1:$A$1000,0)),IF(WEEKDAY(AC50)=5,INT((AC50-DATE(YEAR(AC50),1,1))/7+1),IF(AND(WEEKDAY(AC50)=4,NOT( ISERROR(MATCH(AC50+1,Lune!$A$1:$A$1000,0)))),INT((AC50+1-DATE(YEAR(AC50+1),1,1))/7+1),"")),INDEX(Lune!$B$1:$B$1000,MATCH(AC50,Lune!$A$1:$A$1000,0),1)))</f>
        <v>●</v>
      </c>
      <c r="AJ50" s="25" t="str">
        <f t="shared" si="16"/>
        <v>M</v>
      </c>
      <c r="AK50" s="26">
        <f t="shared" si="22"/>
        <v>46336</v>
      </c>
      <c r="AL50" s="27" t="str">
        <f>IF(MOD(MATCH(AK50,Vacances!$A$3:$A$202,1),2)=1," ","")</f>
        <v/>
      </c>
      <c r="AM50" s="27" t="str">
        <f>IF(MOD(MATCH(AK50,Vacances!$B$3:$B$202,1),2)=1," ","")</f>
        <v/>
      </c>
      <c r="AN50" s="27" t="str">
        <f>IF(MOD(MATCH(AK50,Vacances!$C$3:$C$202,1),2)=1," ","")</f>
        <v/>
      </c>
      <c r="AO50" s="28" t="str">
        <v xml:space="preserve"> </v>
      </c>
      <c r="AP50" s="29"/>
      <c r="AQ50" s="87" t="str">
        <f>IF(AK50="","",IF(ISERROR(MATCH(AK50,Lune!$A$1:$A$1000,0)),IF(WEEKDAY(AK50)=5,INT((AK50-DATE(YEAR(AK50),1,1))/7+1),IF(AND(WEEKDAY(AK50)=4,NOT( ISERROR(MATCH(AK50+1,Lune!$A$1:$A$1000,0)))),INT((AK50+1-DATE(YEAR(AK50+1),1,1))/7+1),"")),INDEX(Lune!$B$1:$B$1000,MATCH(AK50,Lune!$A$1:$A$1000,0),1)))</f>
        <v/>
      </c>
      <c r="AR50" s="25" t="str">
        <f t="shared" si="17"/>
        <v>J</v>
      </c>
      <c r="AS50" s="26">
        <f t="shared" si="23"/>
        <v>46366</v>
      </c>
      <c r="AT50" s="27" t="str">
        <f>IF(MOD(MATCH(AS50,Vacances!$A$3:$A$202,1),2)=1," ","")</f>
        <v/>
      </c>
      <c r="AU50" s="27" t="str">
        <f>IF(MOD(MATCH(AS50,Vacances!$B$3:$B$202,1),2)=1," ","")</f>
        <v/>
      </c>
      <c r="AV50" s="27" t="str">
        <f>IF(MOD(MATCH(AS50,Vacances!$C$3:$C$202,1),2)=1," ","")</f>
        <v/>
      </c>
      <c r="AW50" s="28" t="str">
        <v xml:space="preserve"> </v>
      </c>
      <c r="AX50" s="29"/>
      <c r="AY50" s="87">
        <f>IF(AS50="","",IF(ISERROR(MATCH(AS50,Lune!$A$1:$A$1000,0)),IF(WEEKDAY(AS50)=5,INT((AS50-DATE(YEAR(AS50),1,1))/7+1),IF(AND(WEEKDAY(AS50)=4,NOT( ISERROR(MATCH(AS50+1,Lune!$A$1:$A$1000,0)))),INT((AS50+1-DATE(YEAR(AS50+1),1,1))/7+1),"")),INDEX(Lune!$B$1:$B$1000,MATCH(AS50,Lune!$A$1:$A$1000,0),1)))</f>
        <v>50</v>
      </c>
    </row>
    <row r="51" spans="4:51" ht="15" customHeight="1" x14ac:dyDescent="0.25">
      <c r="D51" s="25" t="str">
        <f t="shared" si="12"/>
        <v>S</v>
      </c>
      <c r="E51" s="26">
        <f t="shared" si="18"/>
        <v>46214</v>
      </c>
      <c r="F51" s="27" t="str">
        <f>IF(MOD(MATCH(E51,Vacances!$A$3:$A$202,1),2)=1," ","")</f>
        <v xml:space="preserve"> </v>
      </c>
      <c r="G51" s="27" t="str">
        <f>IF(MOD(MATCH(E51,Vacances!$B$3:$B$202,1),2)=1," ","")</f>
        <v xml:space="preserve"> </v>
      </c>
      <c r="H51" s="27" t="str">
        <f>IF(MOD(MATCH(E51,Vacances!$C$3:$C$202,1),2)=1," ","")</f>
        <v xml:space="preserve"> </v>
      </c>
      <c r="I51" s="28" t="str">
        <v xml:space="preserve"> </v>
      </c>
      <c r="J51" s="29"/>
      <c r="K51" s="87" t="str">
        <f>IF(E51="","",IF(ISERROR(MATCH(E51,Lune!$A$1:$A$1000,0)),IF(WEEKDAY(E51)=5,INT((E51-DATE(YEAR(E51),1,1))/7+1),IF(AND(WEEKDAY(E51)=4,NOT( ISERROR(MATCH(E51+1,Lune!$A$1:$A$1000,0)))),INT((E51+1-DATE(YEAR(E51+1),1,1))/7+1),"")),INDEX(Lune!$B$1:$B$1000,MATCH(E51,Lune!$A$1:$A$1000,0),1)))</f>
        <v/>
      </c>
      <c r="L51" s="25" t="str">
        <f t="shared" si="13"/>
        <v>M</v>
      </c>
      <c r="M51" s="26">
        <f t="shared" si="19"/>
        <v>46245</v>
      </c>
      <c r="N51" s="27" t="str">
        <f>IF(MOD(MATCH(M51,Vacances!$A$3:$A$202,1),2)=1," ","")</f>
        <v xml:space="preserve"> </v>
      </c>
      <c r="O51" s="27" t="str">
        <f>IF(MOD(MATCH(M51,Vacances!$B$3:$B$202,1),2)=1," ","")</f>
        <v xml:space="preserve"> </v>
      </c>
      <c r="P51" s="27" t="str">
        <f>IF(MOD(MATCH(M51,Vacances!$C$3:$C$202,1),2)=1," ","")</f>
        <v xml:space="preserve"> </v>
      </c>
      <c r="Q51" s="28" t="str">
        <v xml:space="preserve"> </v>
      </c>
      <c r="R51" s="29"/>
      <c r="S51" s="87" t="str">
        <f>IF(M51="","",IF(ISERROR(MATCH(M51,Lune!$A$1:$A$1000,0)),IF(WEEKDAY(M51)=5,INT((M51-DATE(YEAR(M51),1,1))/7+1),IF(AND(WEEKDAY(M51)=4,NOT( ISERROR(MATCH(M51+1,Lune!$A$1:$A$1000,0)))),INT((M51+1-DATE(YEAR(M51+1),1,1))/7+1),"")),INDEX(Lune!$B$1:$B$1000,MATCH(M51,Lune!$A$1:$A$1000,0),1)))</f>
        <v/>
      </c>
      <c r="T51" s="25" t="str">
        <f t="shared" si="14"/>
        <v>V</v>
      </c>
      <c r="U51" s="26">
        <f t="shared" si="20"/>
        <v>46276</v>
      </c>
      <c r="V51" s="27" t="str">
        <f>IF(MOD(MATCH(U51,Vacances!$A$3:$A$202,1),2)=1," ","")</f>
        <v/>
      </c>
      <c r="W51" s="27" t="str">
        <f>IF(MOD(MATCH(U51,Vacances!$B$3:$B$202,1),2)=1," ","")</f>
        <v/>
      </c>
      <c r="X51" s="27" t="str">
        <f>IF(MOD(MATCH(U51,Vacances!$C$3:$C$202,1),2)=1," ","")</f>
        <v/>
      </c>
      <c r="Y51" s="28" t="str">
        <v xml:space="preserve"> </v>
      </c>
      <c r="Z51" s="29"/>
      <c r="AA51" s="87" t="str">
        <f>IF(U51="","",IF(ISERROR(MATCH(U51,Lune!$A$1:$A$1000,0)),IF(WEEKDAY(U51)=5,INT((U51-DATE(YEAR(U51),1,1))/7+1),IF(AND(WEEKDAY(U51)=4,NOT( ISERROR(MATCH(U51+1,Lune!$A$1:$A$1000,0)))),INT((U51+1-DATE(YEAR(U51+1),1,1))/7+1),"")),INDEX(Lune!$B$1:$B$1000,MATCH(U51,Lune!$A$1:$A$1000,0),1)))</f>
        <v>●</v>
      </c>
      <c r="AB51" s="25" t="str">
        <f t="shared" si="15"/>
        <v>D</v>
      </c>
      <c r="AC51" s="26">
        <f t="shared" si="21"/>
        <v>46306</v>
      </c>
      <c r="AD51" s="27" t="str">
        <f>IF(MOD(MATCH(AC51,Vacances!$A$3:$A$202,1),2)=1," ","")</f>
        <v/>
      </c>
      <c r="AE51" s="27" t="str">
        <f>IF(MOD(MATCH(AC51,Vacances!$B$3:$B$202,1),2)=1," ","")</f>
        <v/>
      </c>
      <c r="AF51" s="27" t="str">
        <f>IF(MOD(MATCH(AC51,Vacances!$C$3:$C$202,1),2)=1," ","")</f>
        <v/>
      </c>
      <c r="AG51" s="28" t="str">
        <v xml:space="preserve"> </v>
      </c>
      <c r="AH51" s="29"/>
      <c r="AI51" s="87" t="str">
        <f>IF(AC51="","",IF(ISERROR(MATCH(AC51,Lune!$A$1:$A$1000,0)),IF(WEEKDAY(AC51)=5,INT((AC51-DATE(YEAR(AC51),1,1))/7+1),IF(AND(WEEKDAY(AC51)=4,NOT( ISERROR(MATCH(AC51+1,Lune!$A$1:$A$1000,0)))),INT((AC51+1-DATE(YEAR(AC51+1),1,1))/7+1),"")),INDEX(Lune!$B$1:$B$1000,MATCH(AC51,Lune!$A$1:$A$1000,0),1)))</f>
        <v/>
      </c>
      <c r="AJ51" s="25" t="str">
        <f t="shared" si="16"/>
        <v>M</v>
      </c>
      <c r="AK51" s="26">
        <f t="shared" si="22"/>
        <v>46337</v>
      </c>
      <c r="AL51" s="27" t="str">
        <f>IF(MOD(MATCH(AK51,Vacances!$A$3:$A$202,1),2)=1," ","")</f>
        <v/>
      </c>
      <c r="AM51" s="27" t="str">
        <f>IF(MOD(MATCH(AK51,Vacances!$B$3:$B$202,1),2)=1," ","")</f>
        <v/>
      </c>
      <c r="AN51" s="27" t="str">
        <f>IF(MOD(MATCH(AK51,Vacances!$C$3:$C$202,1),2)=1," ","")</f>
        <v/>
      </c>
      <c r="AO51" s="28" t="str">
        <v xml:space="preserve"> Armistice 1918</v>
      </c>
      <c r="AP51" s="29"/>
      <c r="AQ51" s="87" t="str">
        <f>IF(AK51="","",IF(ISERROR(MATCH(AK51,Lune!$A$1:$A$1000,0)),IF(WEEKDAY(AK51)=5,INT((AK51-DATE(YEAR(AK51),1,1))/7+1),IF(AND(WEEKDAY(AK51)=4,NOT( ISERROR(MATCH(AK51+1,Lune!$A$1:$A$1000,0)))),INT((AK51+1-DATE(YEAR(AK51+1),1,1))/7+1),"")),INDEX(Lune!$B$1:$B$1000,MATCH(AK51,Lune!$A$1:$A$1000,0),1)))</f>
        <v/>
      </c>
      <c r="AR51" s="25" t="str">
        <f t="shared" si="17"/>
        <v>V</v>
      </c>
      <c r="AS51" s="26">
        <f t="shared" si="23"/>
        <v>46367</v>
      </c>
      <c r="AT51" s="27" t="str">
        <f>IF(MOD(MATCH(AS51,Vacances!$A$3:$A$202,1),2)=1," ","")</f>
        <v/>
      </c>
      <c r="AU51" s="27" t="str">
        <f>IF(MOD(MATCH(AS51,Vacances!$B$3:$B$202,1),2)=1," ","")</f>
        <v/>
      </c>
      <c r="AV51" s="27" t="str">
        <f>IF(MOD(MATCH(AS51,Vacances!$C$3:$C$202,1),2)=1," ","")</f>
        <v/>
      </c>
      <c r="AW51" s="28" t="str">
        <v xml:space="preserve"> </v>
      </c>
      <c r="AX51" s="29"/>
      <c r="AY51" s="87" t="str">
        <f>IF(AS51="","",IF(ISERROR(MATCH(AS51,Lune!$A$1:$A$1000,0)),IF(WEEKDAY(AS51)=5,INT((AS51-DATE(YEAR(AS51),1,1))/7+1),IF(AND(WEEKDAY(AS51)=4,NOT( ISERROR(MATCH(AS51+1,Lune!$A$1:$A$1000,0)))),INT((AS51+1-DATE(YEAR(AS51+1),1,1))/7+1),"")),INDEX(Lune!$B$1:$B$1000,MATCH(AS51,Lune!$A$1:$A$1000,0),1)))</f>
        <v/>
      </c>
    </row>
    <row r="52" spans="4:51" ht="15" customHeight="1" x14ac:dyDescent="0.25">
      <c r="D52" s="25" t="str">
        <f t="shared" si="12"/>
        <v>D</v>
      </c>
      <c r="E52" s="26">
        <f t="shared" si="18"/>
        <v>46215</v>
      </c>
      <c r="F52" s="27" t="str">
        <f>IF(MOD(MATCH(E52,Vacances!$A$3:$A$202,1),2)=1," ","")</f>
        <v xml:space="preserve"> </v>
      </c>
      <c r="G52" s="27" t="str">
        <f>IF(MOD(MATCH(E52,Vacances!$B$3:$B$202,1),2)=1," ","")</f>
        <v xml:space="preserve"> </v>
      </c>
      <c r="H52" s="27" t="str">
        <f>IF(MOD(MATCH(E52,Vacances!$C$3:$C$202,1),2)=1," ","")</f>
        <v xml:space="preserve"> </v>
      </c>
      <c r="I52" s="28" t="str">
        <v xml:space="preserve"> </v>
      </c>
      <c r="J52" s="29"/>
      <c r="K52" s="87" t="str">
        <f>IF(E52="","",IF(ISERROR(MATCH(E52,Lune!$A$1:$A$1000,0)),IF(WEEKDAY(E52)=5,INT((E52-DATE(YEAR(E52),1,1))/7+1),IF(AND(WEEKDAY(E52)=4,NOT( ISERROR(MATCH(E52+1,Lune!$A$1:$A$1000,0)))),INT((E52+1-DATE(YEAR(E52+1),1,1))/7+1),"")),INDEX(Lune!$B$1:$B$1000,MATCH(E52,Lune!$A$1:$A$1000,0),1)))</f>
        <v/>
      </c>
      <c r="L52" s="25" t="str">
        <f t="shared" si="13"/>
        <v>M</v>
      </c>
      <c r="M52" s="26">
        <f t="shared" si="19"/>
        <v>46246</v>
      </c>
      <c r="N52" s="27" t="str">
        <f>IF(MOD(MATCH(M52,Vacances!$A$3:$A$202,1),2)=1," ","")</f>
        <v xml:space="preserve"> </v>
      </c>
      <c r="O52" s="27" t="str">
        <f>IF(MOD(MATCH(M52,Vacances!$B$3:$B$202,1),2)=1," ","")</f>
        <v xml:space="preserve"> </v>
      </c>
      <c r="P52" s="27" t="str">
        <f>IF(MOD(MATCH(M52,Vacances!$C$3:$C$202,1),2)=1," ","")</f>
        <v xml:space="preserve"> </v>
      </c>
      <c r="Q52" s="28" t="str">
        <v xml:space="preserve"> </v>
      </c>
      <c r="R52" s="29"/>
      <c r="S52" s="87" t="str">
        <f>IF(M52="","",IF(ISERROR(MATCH(M52,Lune!$A$1:$A$1000,0)),IF(WEEKDAY(M52)=5,INT((M52-DATE(YEAR(M52),1,1))/7+1),IF(AND(WEEKDAY(M52)=4,NOT( ISERROR(MATCH(M52+1,Lune!$A$1:$A$1000,0)))),INT((M52+1-DATE(YEAR(M52+1),1,1))/7+1),"")),INDEX(Lune!$B$1:$B$1000,MATCH(M52,Lune!$A$1:$A$1000,0),1)))</f>
        <v>●</v>
      </c>
      <c r="T52" s="25" t="str">
        <f t="shared" si="14"/>
        <v>S</v>
      </c>
      <c r="U52" s="26">
        <f t="shared" si="20"/>
        <v>46277</v>
      </c>
      <c r="V52" s="27" t="str">
        <f>IF(MOD(MATCH(U52,Vacances!$A$3:$A$202,1),2)=1," ","")</f>
        <v/>
      </c>
      <c r="W52" s="27" t="str">
        <f>IF(MOD(MATCH(U52,Vacances!$B$3:$B$202,1),2)=1," ","")</f>
        <v/>
      </c>
      <c r="X52" s="27" t="str">
        <f>IF(MOD(MATCH(U52,Vacances!$C$3:$C$202,1),2)=1," ","")</f>
        <v/>
      </c>
      <c r="Y52" s="28" t="str">
        <v xml:space="preserve"> </v>
      </c>
      <c r="Z52" s="29"/>
      <c r="AA52" s="87" t="str">
        <f>IF(U52="","",IF(ISERROR(MATCH(U52,Lune!$A$1:$A$1000,0)),IF(WEEKDAY(U52)=5,INT((U52-DATE(YEAR(U52),1,1))/7+1),IF(AND(WEEKDAY(U52)=4,NOT( ISERROR(MATCH(U52+1,Lune!$A$1:$A$1000,0)))),INT((U52+1-DATE(YEAR(U52+1),1,1))/7+1),"")),INDEX(Lune!$B$1:$B$1000,MATCH(U52,Lune!$A$1:$A$1000,0),1)))</f>
        <v/>
      </c>
      <c r="AB52" s="25" t="str">
        <f t="shared" si="15"/>
        <v>L</v>
      </c>
      <c r="AC52" s="26">
        <f t="shared" si="21"/>
        <v>46307</v>
      </c>
      <c r="AD52" s="27" t="str">
        <f>IF(MOD(MATCH(AC52,Vacances!$A$3:$A$202,1),2)=1," ","")</f>
        <v/>
      </c>
      <c r="AE52" s="27" t="str">
        <f>IF(MOD(MATCH(AC52,Vacances!$B$3:$B$202,1),2)=1," ","")</f>
        <v/>
      </c>
      <c r="AF52" s="27" t="str">
        <f>IF(MOD(MATCH(AC52,Vacances!$C$3:$C$202,1),2)=1," ","")</f>
        <v/>
      </c>
      <c r="AG52" s="28" t="str">
        <v xml:space="preserve"> </v>
      </c>
      <c r="AH52" s="29"/>
      <c r="AI52" s="87" t="str">
        <f>IF(AC52="","",IF(ISERROR(MATCH(AC52,Lune!$A$1:$A$1000,0)),IF(WEEKDAY(AC52)=5,INT((AC52-DATE(YEAR(AC52),1,1))/7+1),IF(AND(WEEKDAY(AC52)=4,NOT( ISERROR(MATCH(AC52+1,Lune!$A$1:$A$1000,0)))),INT((AC52+1-DATE(YEAR(AC52+1),1,1))/7+1),"")),INDEX(Lune!$B$1:$B$1000,MATCH(AC52,Lune!$A$1:$A$1000,0),1)))</f>
        <v/>
      </c>
      <c r="AJ52" s="25" t="str">
        <f t="shared" si="16"/>
        <v>J</v>
      </c>
      <c r="AK52" s="26">
        <f t="shared" si="22"/>
        <v>46338</v>
      </c>
      <c r="AL52" s="27" t="str">
        <f>IF(MOD(MATCH(AK52,Vacances!$A$3:$A$202,1),2)=1," ","")</f>
        <v/>
      </c>
      <c r="AM52" s="27" t="str">
        <f>IF(MOD(MATCH(AK52,Vacances!$B$3:$B$202,1),2)=1," ","")</f>
        <v/>
      </c>
      <c r="AN52" s="27" t="str">
        <f>IF(MOD(MATCH(AK52,Vacances!$C$3:$C$202,1),2)=1," ","")</f>
        <v/>
      </c>
      <c r="AO52" s="28" t="str">
        <v xml:space="preserve"> </v>
      </c>
      <c r="AP52" s="29"/>
      <c r="AQ52" s="87">
        <f>IF(AK52="","",IF(ISERROR(MATCH(AK52,Lune!$A$1:$A$1000,0)),IF(WEEKDAY(AK52)=5,INT((AK52-DATE(YEAR(AK52),1,1))/7+1),IF(AND(WEEKDAY(AK52)=4,NOT( ISERROR(MATCH(AK52+1,Lune!$A$1:$A$1000,0)))),INT((AK52+1-DATE(YEAR(AK52+1),1,1))/7+1),"")),INDEX(Lune!$B$1:$B$1000,MATCH(AK52,Lune!$A$1:$A$1000,0),1)))</f>
        <v>46</v>
      </c>
      <c r="AR52" s="25" t="str">
        <f t="shared" si="17"/>
        <v>S</v>
      </c>
      <c r="AS52" s="26">
        <f t="shared" si="23"/>
        <v>46368</v>
      </c>
      <c r="AT52" s="27" t="str">
        <f>IF(MOD(MATCH(AS52,Vacances!$A$3:$A$202,1),2)=1," ","")</f>
        <v/>
      </c>
      <c r="AU52" s="27" t="str">
        <f>IF(MOD(MATCH(AS52,Vacances!$B$3:$B$202,1),2)=1," ","")</f>
        <v/>
      </c>
      <c r="AV52" s="27" t="str">
        <f>IF(MOD(MATCH(AS52,Vacances!$C$3:$C$202,1),2)=1," ","")</f>
        <v/>
      </c>
      <c r="AW52" s="28" t="str">
        <v xml:space="preserve"> </v>
      </c>
      <c r="AX52" s="29"/>
      <c r="AY52" s="87" t="str">
        <f>IF(AS52="","",IF(ISERROR(MATCH(AS52,Lune!$A$1:$A$1000,0)),IF(WEEKDAY(AS52)=5,INT((AS52-DATE(YEAR(AS52),1,1))/7+1),IF(AND(WEEKDAY(AS52)=4,NOT( ISERROR(MATCH(AS52+1,Lune!$A$1:$A$1000,0)))),INT((AS52+1-DATE(YEAR(AS52+1),1,1))/7+1),"")),INDEX(Lune!$B$1:$B$1000,MATCH(AS52,Lune!$A$1:$A$1000,0),1)))</f>
        <v/>
      </c>
    </row>
    <row r="53" spans="4:51" ht="15" customHeight="1" x14ac:dyDescent="0.25">
      <c r="D53" s="25" t="str">
        <f t="shared" si="12"/>
        <v>L</v>
      </c>
      <c r="E53" s="26">
        <f t="shared" si="18"/>
        <v>46216</v>
      </c>
      <c r="F53" s="27" t="str">
        <f>IF(MOD(MATCH(E53,Vacances!$A$3:$A$202,1),2)=1," ","")</f>
        <v xml:space="preserve"> </v>
      </c>
      <c r="G53" s="27" t="str">
        <f>IF(MOD(MATCH(E53,Vacances!$B$3:$B$202,1),2)=1," ","")</f>
        <v xml:space="preserve"> </v>
      </c>
      <c r="H53" s="27" t="str">
        <f>IF(MOD(MATCH(E53,Vacances!$C$3:$C$202,1),2)=1," ","")</f>
        <v xml:space="preserve"> </v>
      </c>
      <c r="I53" s="28" t="str">
        <v xml:space="preserve"> </v>
      </c>
      <c r="J53" s="29"/>
      <c r="K53" s="87" t="str">
        <f>IF(E53="","",IF(ISERROR(MATCH(E53,Lune!$A$1:$A$1000,0)),IF(WEEKDAY(E53)=5,INT((E53-DATE(YEAR(E53),1,1))/7+1),IF(AND(WEEKDAY(E53)=4,NOT( ISERROR(MATCH(E53+1,Lune!$A$1:$A$1000,0)))),INT((E53+1-DATE(YEAR(E53+1),1,1))/7+1),"")),INDEX(Lune!$B$1:$B$1000,MATCH(E53,Lune!$A$1:$A$1000,0),1)))</f>
        <v/>
      </c>
      <c r="L53" s="25" t="str">
        <f t="shared" si="13"/>
        <v>J</v>
      </c>
      <c r="M53" s="26">
        <f t="shared" si="19"/>
        <v>46247</v>
      </c>
      <c r="N53" s="27" t="str">
        <f>IF(MOD(MATCH(M53,Vacances!$A$3:$A$202,1),2)=1," ","")</f>
        <v xml:space="preserve"> </v>
      </c>
      <c r="O53" s="27" t="str">
        <f>IF(MOD(MATCH(M53,Vacances!$B$3:$B$202,1),2)=1," ","")</f>
        <v xml:space="preserve"> </v>
      </c>
      <c r="P53" s="27" t="str">
        <f>IF(MOD(MATCH(M53,Vacances!$C$3:$C$202,1),2)=1," ","")</f>
        <v xml:space="preserve"> </v>
      </c>
      <c r="Q53" s="28" t="str">
        <v xml:space="preserve"> </v>
      </c>
      <c r="R53" s="29"/>
      <c r="S53" s="87">
        <f>IF(M53="","",IF(ISERROR(MATCH(M53,Lune!$A$1:$A$1000,0)),IF(WEEKDAY(M53)=5,INT((M53-DATE(YEAR(M53),1,1))/7+1),IF(AND(WEEKDAY(M53)=4,NOT( ISERROR(MATCH(M53+1,Lune!$A$1:$A$1000,0)))),INT((M53+1-DATE(YEAR(M53+1),1,1))/7+1),"")),INDEX(Lune!$B$1:$B$1000,MATCH(M53,Lune!$A$1:$A$1000,0),1)))</f>
        <v>33</v>
      </c>
      <c r="T53" s="25" t="str">
        <f t="shared" si="14"/>
        <v>D</v>
      </c>
      <c r="U53" s="26">
        <f t="shared" si="20"/>
        <v>46278</v>
      </c>
      <c r="V53" s="27" t="str">
        <f>IF(MOD(MATCH(U53,Vacances!$A$3:$A$202,1),2)=1," ","")</f>
        <v/>
      </c>
      <c r="W53" s="27" t="str">
        <f>IF(MOD(MATCH(U53,Vacances!$B$3:$B$202,1),2)=1," ","")</f>
        <v/>
      </c>
      <c r="X53" s="27" t="str">
        <f>IF(MOD(MATCH(U53,Vacances!$C$3:$C$202,1),2)=1," ","")</f>
        <v/>
      </c>
      <c r="Y53" s="28" t="str">
        <v xml:space="preserve"> </v>
      </c>
      <c r="Z53" s="29"/>
      <c r="AA53" s="87" t="str">
        <f>IF(U53="","",IF(ISERROR(MATCH(U53,Lune!$A$1:$A$1000,0)),IF(WEEKDAY(U53)=5,INT((U53-DATE(YEAR(U53),1,1))/7+1),IF(AND(WEEKDAY(U53)=4,NOT( ISERROR(MATCH(U53+1,Lune!$A$1:$A$1000,0)))),INT((U53+1-DATE(YEAR(U53+1),1,1))/7+1),"")),INDEX(Lune!$B$1:$B$1000,MATCH(U53,Lune!$A$1:$A$1000,0),1)))</f>
        <v/>
      </c>
      <c r="AB53" s="25" t="str">
        <f t="shared" si="15"/>
        <v>M</v>
      </c>
      <c r="AC53" s="26">
        <f t="shared" si="21"/>
        <v>46308</v>
      </c>
      <c r="AD53" s="27" t="str">
        <f>IF(MOD(MATCH(AC53,Vacances!$A$3:$A$202,1),2)=1," ","")</f>
        <v/>
      </c>
      <c r="AE53" s="27" t="str">
        <f>IF(MOD(MATCH(AC53,Vacances!$B$3:$B$202,1),2)=1," ","")</f>
        <v/>
      </c>
      <c r="AF53" s="27" t="str">
        <f>IF(MOD(MATCH(AC53,Vacances!$C$3:$C$202,1),2)=1," ","")</f>
        <v/>
      </c>
      <c r="AG53" s="28" t="str">
        <v xml:space="preserve"> </v>
      </c>
      <c r="AH53" s="29"/>
      <c r="AI53" s="87" t="str">
        <f>IF(AC53="","",IF(ISERROR(MATCH(AC53,Lune!$A$1:$A$1000,0)),IF(WEEKDAY(AC53)=5,INT((AC53-DATE(YEAR(AC53),1,1))/7+1),IF(AND(WEEKDAY(AC53)=4,NOT( ISERROR(MATCH(AC53+1,Lune!$A$1:$A$1000,0)))),INT((AC53+1-DATE(YEAR(AC53+1),1,1))/7+1),"")),INDEX(Lune!$B$1:$B$1000,MATCH(AC53,Lune!$A$1:$A$1000,0),1)))</f>
        <v/>
      </c>
      <c r="AJ53" s="25" t="str">
        <f t="shared" si="16"/>
        <v>V</v>
      </c>
      <c r="AK53" s="26">
        <f t="shared" si="22"/>
        <v>46339</v>
      </c>
      <c r="AL53" s="27" t="str">
        <f>IF(MOD(MATCH(AK53,Vacances!$A$3:$A$202,1),2)=1," ","")</f>
        <v/>
      </c>
      <c r="AM53" s="27" t="str">
        <f>IF(MOD(MATCH(AK53,Vacances!$B$3:$B$202,1),2)=1," ","")</f>
        <v/>
      </c>
      <c r="AN53" s="27" t="str">
        <f>IF(MOD(MATCH(AK53,Vacances!$C$3:$C$202,1),2)=1," ","")</f>
        <v/>
      </c>
      <c r="AO53" s="28" t="str">
        <v xml:space="preserve"> </v>
      </c>
      <c r="AP53" s="29"/>
      <c r="AQ53" s="87" t="str">
        <f>IF(AK53="","",IF(ISERROR(MATCH(AK53,Lune!$A$1:$A$1000,0)),IF(WEEKDAY(AK53)=5,INT((AK53-DATE(YEAR(AK53),1,1))/7+1),IF(AND(WEEKDAY(AK53)=4,NOT( ISERROR(MATCH(AK53+1,Lune!$A$1:$A$1000,0)))),INT((AK53+1-DATE(YEAR(AK53+1),1,1))/7+1),"")),INDEX(Lune!$B$1:$B$1000,MATCH(AK53,Lune!$A$1:$A$1000,0),1)))</f>
        <v/>
      </c>
      <c r="AR53" s="25" t="str">
        <f t="shared" si="17"/>
        <v>D</v>
      </c>
      <c r="AS53" s="26">
        <f t="shared" si="23"/>
        <v>46369</v>
      </c>
      <c r="AT53" s="27" t="str">
        <f>IF(MOD(MATCH(AS53,Vacances!$A$3:$A$202,1),2)=1," ","")</f>
        <v/>
      </c>
      <c r="AU53" s="27" t="str">
        <f>IF(MOD(MATCH(AS53,Vacances!$B$3:$B$202,1),2)=1," ","")</f>
        <v/>
      </c>
      <c r="AV53" s="27" t="str">
        <f>IF(MOD(MATCH(AS53,Vacances!$C$3:$C$202,1),2)=1," ","")</f>
        <v/>
      </c>
      <c r="AW53" s="28" t="str">
        <v xml:space="preserve"> </v>
      </c>
      <c r="AX53" s="29"/>
      <c r="AY53" s="87" t="str">
        <f>IF(AS53="","",IF(ISERROR(MATCH(AS53,Lune!$A$1:$A$1000,0)),IF(WEEKDAY(AS53)=5,INT((AS53-DATE(YEAR(AS53),1,1))/7+1),IF(AND(WEEKDAY(AS53)=4,NOT( ISERROR(MATCH(AS53+1,Lune!$A$1:$A$1000,0)))),INT((AS53+1-DATE(YEAR(AS53+1),1,1))/7+1),"")),INDEX(Lune!$B$1:$B$1000,MATCH(AS53,Lune!$A$1:$A$1000,0),1)))</f>
        <v/>
      </c>
    </row>
    <row r="54" spans="4:51" ht="15" customHeight="1" x14ac:dyDescent="0.25">
      <c r="D54" s="25" t="str">
        <f t="shared" si="12"/>
        <v>M</v>
      </c>
      <c r="E54" s="26">
        <f t="shared" si="18"/>
        <v>46217</v>
      </c>
      <c r="F54" s="27" t="str">
        <f>IF(MOD(MATCH(E54,Vacances!$A$3:$A$202,1),2)=1," ","")</f>
        <v xml:space="preserve"> </v>
      </c>
      <c r="G54" s="27" t="str">
        <f>IF(MOD(MATCH(E54,Vacances!$B$3:$B$202,1),2)=1," ","")</f>
        <v xml:space="preserve"> </v>
      </c>
      <c r="H54" s="27" t="str">
        <f>IF(MOD(MATCH(E54,Vacances!$C$3:$C$202,1),2)=1," ","")</f>
        <v xml:space="preserve"> </v>
      </c>
      <c r="I54" s="28" t="str">
        <v xml:space="preserve"> Fête nationale</v>
      </c>
      <c r="J54" s="29"/>
      <c r="K54" s="87" t="str">
        <f>IF(E54="","",IF(ISERROR(MATCH(E54,Lune!$A$1:$A$1000,0)),IF(WEEKDAY(E54)=5,INT((E54-DATE(YEAR(E54),1,1))/7+1),IF(AND(WEEKDAY(E54)=4,NOT( ISERROR(MATCH(E54+1,Lune!$A$1:$A$1000,0)))),INT((E54+1-DATE(YEAR(E54+1),1,1))/7+1),"")),INDEX(Lune!$B$1:$B$1000,MATCH(E54,Lune!$A$1:$A$1000,0),1)))</f>
        <v>●</v>
      </c>
      <c r="L54" s="25" t="str">
        <f t="shared" si="13"/>
        <v>V</v>
      </c>
      <c r="M54" s="26">
        <f t="shared" si="19"/>
        <v>46248</v>
      </c>
      <c r="N54" s="27" t="str">
        <f>IF(MOD(MATCH(M54,Vacances!$A$3:$A$202,1),2)=1," ","")</f>
        <v xml:space="preserve"> </v>
      </c>
      <c r="O54" s="27" t="str">
        <f>IF(MOD(MATCH(M54,Vacances!$B$3:$B$202,1),2)=1," ","")</f>
        <v xml:space="preserve"> </v>
      </c>
      <c r="P54" s="27" t="str">
        <f>IF(MOD(MATCH(M54,Vacances!$C$3:$C$202,1),2)=1," ","")</f>
        <v xml:space="preserve"> </v>
      </c>
      <c r="Q54" s="28" t="str">
        <v xml:space="preserve"> </v>
      </c>
      <c r="R54" s="29"/>
      <c r="S54" s="87" t="str">
        <f>IF(M54="","",IF(ISERROR(MATCH(M54,Lune!$A$1:$A$1000,0)),IF(WEEKDAY(M54)=5,INT((M54-DATE(YEAR(M54),1,1))/7+1),IF(AND(WEEKDAY(M54)=4,NOT( ISERROR(MATCH(M54+1,Lune!$A$1:$A$1000,0)))),INT((M54+1-DATE(YEAR(M54+1),1,1))/7+1),"")),INDEX(Lune!$B$1:$B$1000,MATCH(M54,Lune!$A$1:$A$1000,0),1)))</f>
        <v/>
      </c>
      <c r="T54" s="25" t="str">
        <f t="shared" si="14"/>
        <v>L</v>
      </c>
      <c r="U54" s="26">
        <f t="shared" si="20"/>
        <v>46279</v>
      </c>
      <c r="V54" s="27" t="str">
        <f>IF(MOD(MATCH(U54,Vacances!$A$3:$A$202,1),2)=1," ","")</f>
        <v/>
      </c>
      <c r="W54" s="27" t="str">
        <f>IF(MOD(MATCH(U54,Vacances!$B$3:$B$202,1),2)=1," ","")</f>
        <v/>
      </c>
      <c r="X54" s="27" t="str">
        <f>IF(MOD(MATCH(U54,Vacances!$C$3:$C$202,1),2)=1," ","")</f>
        <v/>
      </c>
      <c r="Y54" s="28" t="str">
        <v xml:space="preserve"> </v>
      </c>
      <c r="Z54" s="29"/>
      <c r="AA54" s="87" t="str">
        <f>IF(U54="","",IF(ISERROR(MATCH(U54,Lune!$A$1:$A$1000,0)),IF(WEEKDAY(U54)=5,INT((U54-DATE(YEAR(U54),1,1))/7+1),IF(AND(WEEKDAY(U54)=4,NOT( ISERROR(MATCH(U54+1,Lune!$A$1:$A$1000,0)))),INT((U54+1-DATE(YEAR(U54+1),1,1))/7+1),"")),INDEX(Lune!$B$1:$B$1000,MATCH(U54,Lune!$A$1:$A$1000,0),1)))</f>
        <v/>
      </c>
      <c r="AB54" s="25" t="str">
        <f t="shared" si="15"/>
        <v>M</v>
      </c>
      <c r="AC54" s="26">
        <f t="shared" si="21"/>
        <v>46309</v>
      </c>
      <c r="AD54" s="27" t="str">
        <f>IF(MOD(MATCH(AC54,Vacances!$A$3:$A$202,1),2)=1," ","")</f>
        <v/>
      </c>
      <c r="AE54" s="27" t="str">
        <f>IF(MOD(MATCH(AC54,Vacances!$B$3:$B$202,1),2)=1," ","")</f>
        <v/>
      </c>
      <c r="AF54" s="27" t="str">
        <f>IF(MOD(MATCH(AC54,Vacances!$C$3:$C$202,1),2)=1," ","")</f>
        <v/>
      </c>
      <c r="AG54" s="28" t="str">
        <v xml:space="preserve"> </v>
      </c>
      <c r="AH54" s="29"/>
      <c r="AI54" s="87" t="str">
        <f>IF(AC54="","",IF(ISERROR(MATCH(AC54,Lune!$A$1:$A$1000,0)),IF(WEEKDAY(AC54)=5,INT((AC54-DATE(YEAR(AC54),1,1))/7+1),IF(AND(WEEKDAY(AC54)=4,NOT( ISERROR(MATCH(AC54+1,Lune!$A$1:$A$1000,0)))),INT((AC54+1-DATE(YEAR(AC54+1),1,1))/7+1),"")),INDEX(Lune!$B$1:$B$1000,MATCH(AC54,Lune!$A$1:$A$1000,0),1)))</f>
        <v/>
      </c>
      <c r="AJ54" s="25" t="str">
        <f t="shared" si="16"/>
        <v>S</v>
      </c>
      <c r="AK54" s="26">
        <f t="shared" si="22"/>
        <v>46340</v>
      </c>
      <c r="AL54" s="27" t="str">
        <f>IF(MOD(MATCH(AK54,Vacances!$A$3:$A$202,1),2)=1," ","")</f>
        <v/>
      </c>
      <c r="AM54" s="27" t="str">
        <f>IF(MOD(MATCH(AK54,Vacances!$B$3:$B$202,1),2)=1," ","")</f>
        <v/>
      </c>
      <c r="AN54" s="27" t="str">
        <f>IF(MOD(MATCH(AK54,Vacances!$C$3:$C$202,1),2)=1," ","")</f>
        <v/>
      </c>
      <c r="AO54" s="28" t="str">
        <v xml:space="preserve"> </v>
      </c>
      <c r="AP54" s="29"/>
      <c r="AQ54" s="87" t="str">
        <f>IF(AK54="","",IF(ISERROR(MATCH(AK54,Lune!$A$1:$A$1000,0)),IF(WEEKDAY(AK54)=5,INT((AK54-DATE(YEAR(AK54),1,1))/7+1),IF(AND(WEEKDAY(AK54)=4,NOT( ISERROR(MATCH(AK54+1,Lune!$A$1:$A$1000,0)))),INT((AK54+1-DATE(YEAR(AK54+1),1,1))/7+1),"")),INDEX(Lune!$B$1:$B$1000,MATCH(AK54,Lune!$A$1:$A$1000,0),1)))</f>
        <v/>
      </c>
      <c r="AR54" s="25" t="str">
        <f t="shared" si="17"/>
        <v>L</v>
      </c>
      <c r="AS54" s="26">
        <f t="shared" si="23"/>
        <v>46370</v>
      </c>
      <c r="AT54" s="27" t="str">
        <f>IF(MOD(MATCH(AS54,Vacances!$A$3:$A$202,1),2)=1," ","")</f>
        <v/>
      </c>
      <c r="AU54" s="27" t="str">
        <f>IF(MOD(MATCH(AS54,Vacances!$B$3:$B$202,1),2)=1," ","")</f>
        <v/>
      </c>
      <c r="AV54" s="27" t="str">
        <f>IF(MOD(MATCH(AS54,Vacances!$C$3:$C$202,1),2)=1," ","")</f>
        <v/>
      </c>
      <c r="AW54" s="28" t="str">
        <v xml:space="preserve"> </v>
      </c>
      <c r="AX54" s="29"/>
      <c r="AY54" s="87" t="str">
        <f>IF(AS54="","",IF(ISERROR(MATCH(AS54,Lune!$A$1:$A$1000,0)),IF(WEEKDAY(AS54)=5,INT((AS54-DATE(YEAR(AS54),1,1))/7+1),IF(AND(WEEKDAY(AS54)=4,NOT( ISERROR(MATCH(AS54+1,Lune!$A$1:$A$1000,0)))),INT((AS54+1-DATE(YEAR(AS54+1),1,1))/7+1),"")),INDEX(Lune!$B$1:$B$1000,MATCH(AS54,Lune!$A$1:$A$1000,0),1)))</f>
        <v/>
      </c>
    </row>
    <row r="55" spans="4:51" ht="15" customHeight="1" x14ac:dyDescent="0.25">
      <c r="D55" s="25" t="str">
        <f t="shared" si="12"/>
        <v>M</v>
      </c>
      <c r="E55" s="26">
        <f t="shared" si="18"/>
        <v>46218</v>
      </c>
      <c r="F55" s="27" t="str">
        <f>IF(MOD(MATCH(E55,Vacances!$A$3:$A$202,1),2)=1," ","")</f>
        <v xml:space="preserve"> </v>
      </c>
      <c r="G55" s="27" t="str">
        <f>IF(MOD(MATCH(E55,Vacances!$B$3:$B$202,1),2)=1," ","")</f>
        <v xml:space="preserve"> </v>
      </c>
      <c r="H55" s="27" t="str">
        <f>IF(MOD(MATCH(E55,Vacances!$C$3:$C$202,1),2)=1," ","")</f>
        <v xml:space="preserve"> </v>
      </c>
      <c r="I55" s="28" t="str">
        <v xml:space="preserve"> </v>
      </c>
      <c r="J55" s="29"/>
      <c r="K55" s="87" t="str">
        <f>IF(E55="","",IF(ISERROR(MATCH(E55,Lune!$A$1:$A$1000,0)),IF(WEEKDAY(E55)=5,INT((E55-DATE(YEAR(E55),1,1))/7+1),IF(AND(WEEKDAY(E55)=4,NOT( ISERROR(MATCH(E55+1,Lune!$A$1:$A$1000,0)))),INT((E55+1-DATE(YEAR(E55+1),1,1))/7+1),"")),INDEX(Lune!$B$1:$B$1000,MATCH(E55,Lune!$A$1:$A$1000,0),1)))</f>
        <v/>
      </c>
      <c r="L55" s="25" t="str">
        <f t="shared" si="13"/>
        <v>S</v>
      </c>
      <c r="M55" s="26">
        <f t="shared" si="19"/>
        <v>46249</v>
      </c>
      <c r="N55" s="27" t="str">
        <f>IF(MOD(MATCH(M55,Vacances!$A$3:$A$202,1),2)=1," ","")</f>
        <v xml:space="preserve"> </v>
      </c>
      <c r="O55" s="27" t="str">
        <f>IF(MOD(MATCH(M55,Vacances!$B$3:$B$202,1),2)=1," ","")</f>
        <v xml:space="preserve"> </v>
      </c>
      <c r="P55" s="27" t="str">
        <f>IF(MOD(MATCH(M55,Vacances!$C$3:$C$202,1),2)=1," ","")</f>
        <v xml:space="preserve"> </v>
      </c>
      <c r="Q55" s="28" t="str">
        <v xml:space="preserve"> Assomption</v>
      </c>
      <c r="R55" s="29"/>
      <c r="S55" s="87" t="str">
        <f>IF(M55="","",IF(ISERROR(MATCH(M55,Lune!$A$1:$A$1000,0)),IF(WEEKDAY(M55)=5,INT((M55-DATE(YEAR(M55),1,1))/7+1),IF(AND(WEEKDAY(M55)=4,NOT( ISERROR(MATCH(M55+1,Lune!$A$1:$A$1000,0)))),INT((M55+1-DATE(YEAR(M55+1),1,1))/7+1),"")),INDEX(Lune!$B$1:$B$1000,MATCH(M55,Lune!$A$1:$A$1000,0),1)))</f>
        <v/>
      </c>
      <c r="T55" s="25" t="str">
        <f t="shared" si="14"/>
        <v>M</v>
      </c>
      <c r="U55" s="26">
        <f t="shared" si="20"/>
        <v>46280</v>
      </c>
      <c r="V55" s="27" t="str">
        <f>IF(MOD(MATCH(U55,Vacances!$A$3:$A$202,1),2)=1," ","")</f>
        <v/>
      </c>
      <c r="W55" s="27" t="str">
        <f>IF(MOD(MATCH(U55,Vacances!$B$3:$B$202,1),2)=1," ","")</f>
        <v/>
      </c>
      <c r="X55" s="27" t="str">
        <f>IF(MOD(MATCH(U55,Vacances!$C$3:$C$202,1),2)=1," ","")</f>
        <v/>
      </c>
      <c r="Y55" s="28" t="str">
        <v xml:space="preserve"> </v>
      </c>
      <c r="Z55" s="29"/>
      <c r="AA55" s="87" t="str">
        <f>IF(U55="","",IF(ISERROR(MATCH(U55,Lune!$A$1:$A$1000,0)),IF(WEEKDAY(U55)=5,INT((U55-DATE(YEAR(U55),1,1))/7+1),IF(AND(WEEKDAY(U55)=4,NOT( ISERROR(MATCH(U55+1,Lune!$A$1:$A$1000,0)))),INT((U55+1-DATE(YEAR(U55+1),1,1))/7+1),"")),INDEX(Lune!$B$1:$B$1000,MATCH(U55,Lune!$A$1:$A$1000,0),1)))</f>
        <v/>
      </c>
      <c r="AB55" s="25" t="str">
        <f t="shared" si="15"/>
        <v>J</v>
      </c>
      <c r="AC55" s="26">
        <f t="shared" si="21"/>
        <v>46310</v>
      </c>
      <c r="AD55" s="27" t="str">
        <f>IF(MOD(MATCH(AC55,Vacances!$A$3:$A$202,1),2)=1," ","")</f>
        <v/>
      </c>
      <c r="AE55" s="27" t="str">
        <f>IF(MOD(MATCH(AC55,Vacances!$B$3:$B$202,1),2)=1," ","")</f>
        <v/>
      </c>
      <c r="AF55" s="27" t="str">
        <f>IF(MOD(MATCH(AC55,Vacances!$C$3:$C$202,1),2)=1," ","")</f>
        <v/>
      </c>
      <c r="AG55" s="28" t="str">
        <v xml:space="preserve"> </v>
      </c>
      <c r="AH55" s="29"/>
      <c r="AI55" s="87">
        <f>IF(AC55="","",IF(ISERROR(MATCH(AC55,Lune!$A$1:$A$1000,0)),IF(WEEKDAY(AC55)=5,INT((AC55-DATE(YEAR(AC55),1,1))/7+1),IF(AND(WEEKDAY(AC55)=4,NOT( ISERROR(MATCH(AC55+1,Lune!$A$1:$A$1000,0)))),INT((AC55+1-DATE(YEAR(AC55+1),1,1))/7+1),"")),INDEX(Lune!$B$1:$B$1000,MATCH(AC55,Lune!$A$1:$A$1000,0),1)))</f>
        <v>42</v>
      </c>
      <c r="AJ55" s="25" t="str">
        <f t="shared" si="16"/>
        <v>D</v>
      </c>
      <c r="AK55" s="26">
        <f t="shared" si="22"/>
        <v>46341</v>
      </c>
      <c r="AL55" s="27" t="str">
        <f>IF(MOD(MATCH(AK55,Vacances!$A$3:$A$202,1),2)=1," ","")</f>
        <v/>
      </c>
      <c r="AM55" s="27" t="str">
        <f>IF(MOD(MATCH(AK55,Vacances!$B$3:$B$202,1),2)=1," ","")</f>
        <v/>
      </c>
      <c r="AN55" s="27" t="str">
        <f>IF(MOD(MATCH(AK55,Vacances!$C$3:$C$202,1),2)=1," ","")</f>
        <v/>
      </c>
      <c r="AO55" s="28" t="str">
        <v xml:space="preserve"> </v>
      </c>
      <c r="AP55" s="29"/>
      <c r="AQ55" s="87" t="str">
        <f>IF(AK55="","",IF(ISERROR(MATCH(AK55,Lune!$A$1:$A$1000,0)),IF(WEEKDAY(AK55)=5,INT((AK55-DATE(YEAR(AK55),1,1))/7+1),IF(AND(WEEKDAY(AK55)=4,NOT( ISERROR(MATCH(AK55+1,Lune!$A$1:$A$1000,0)))),INT((AK55+1-DATE(YEAR(AK55+1),1,1))/7+1),"")),INDEX(Lune!$B$1:$B$1000,MATCH(AK55,Lune!$A$1:$A$1000,0),1)))</f>
        <v/>
      </c>
      <c r="AR55" s="25" t="str">
        <f t="shared" si="17"/>
        <v>M</v>
      </c>
      <c r="AS55" s="26">
        <f t="shared" si="23"/>
        <v>46371</v>
      </c>
      <c r="AT55" s="27" t="str">
        <f>IF(MOD(MATCH(AS55,Vacances!$A$3:$A$202,1),2)=1," ","")</f>
        <v/>
      </c>
      <c r="AU55" s="27" t="str">
        <f>IF(MOD(MATCH(AS55,Vacances!$B$3:$B$202,1),2)=1," ","")</f>
        <v/>
      </c>
      <c r="AV55" s="27" t="str">
        <f>IF(MOD(MATCH(AS55,Vacances!$C$3:$C$202,1),2)=1," ","")</f>
        <v/>
      </c>
      <c r="AW55" s="28" t="str">
        <v xml:space="preserve"> </v>
      </c>
      <c r="AX55" s="29"/>
      <c r="AY55" s="87" t="str">
        <f>IF(AS55="","",IF(ISERROR(MATCH(AS55,Lune!$A$1:$A$1000,0)),IF(WEEKDAY(AS55)=5,INT((AS55-DATE(YEAR(AS55),1,1))/7+1),IF(AND(WEEKDAY(AS55)=4,NOT( ISERROR(MATCH(AS55+1,Lune!$A$1:$A$1000,0)))),INT((AS55+1-DATE(YEAR(AS55+1),1,1))/7+1),"")),INDEX(Lune!$B$1:$B$1000,MATCH(AS55,Lune!$A$1:$A$1000,0),1)))</f>
        <v/>
      </c>
    </row>
    <row r="56" spans="4:51" ht="15" customHeight="1" x14ac:dyDescent="0.25">
      <c r="D56" s="25" t="str">
        <f t="shared" si="12"/>
        <v>J</v>
      </c>
      <c r="E56" s="26">
        <f t="shared" si="18"/>
        <v>46219</v>
      </c>
      <c r="F56" s="27" t="str">
        <f>IF(MOD(MATCH(E56,Vacances!$A$3:$A$202,1),2)=1," ","")</f>
        <v xml:space="preserve"> </v>
      </c>
      <c r="G56" s="27" t="str">
        <f>IF(MOD(MATCH(E56,Vacances!$B$3:$B$202,1),2)=1," ","")</f>
        <v xml:space="preserve"> </v>
      </c>
      <c r="H56" s="27" t="str">
        <f>IF(MOD(MATCH(E56,Vacances!$C$3:$C$202,1),2)=1," ","")</f>
        <v xml:space="preserve"> </v>
      </c>
      <c r="I56" s="28" t="str">
        <v xml:space="preserve"> </v>
      </c>
      <c r="J56" s="29"/>
      <c r="K56" s="87">
        <f>IF(E56="","",IF(ISERROR(MATCH(E56,Lune!$A$1:$A$1000,0)),IF(WEEKDAY(E56)=5,INT((E56-DATE(YEAR(E56),1,1))/7+1),IF(AND(WEEKDAY(E56)=4,NOT( ISERROR(MATCH(E56+1,Lune!$A$1:$A$1000,0)))),INT((E56+1-DATE(YEAR(E56+1),1,1))/7+1),"")),INDEX(Lune!$B$1:$B$1000,MATCH(E56,Lune!$A$1:$A$1000,0),1)))</f>
        <v>29</v>
      </c>
      <c r="L56" s="25" t="str">
        <f t="shared" si="13"/>
        <v>D</v>
      </c>
      <c r="M56" s="26">
        <f t="shared" si="19"/>
        <v>46250</v>
      </c>
      <c r="N56" s="27" t="str">
        <f>IF(MOD(MATCH(M56,Vacances!$A$3:$A$202,1),2)=1," ","")</f>
        <v xml:space="preserve"> </v>
      </c>
      <c r="O56" s="27" t="str">
        <f>IF(MOD(MATCH(M56,Vacances!$B$3:$B$202,1),2)=1," ","")</f>
        <v xml:space="preserve"> </v>
      </c>
      <c r="P56" s="27" t="str">
        <f>IF(MOD(MATCH(M56,Vacances!$C$3:$C$202,1),2)=1," ","")</f>
        <v xml:space="preserve"> </v>
      </c>
      <c r="Q56" s="28" t="str">
        <v xml:space="preserve"> </v>
      </c>
      <c r="R56" s="29"/>
      <c r="S56" s="87" t="str">
        <f>IF(M56="","",IF(ISERROR(MATCH(M56,Lune!$A$1:$A$1000,0)),IF(WEEKDAY(M56)=5,INT((M56-DATE(YEAR(M56),1,1))/7+1),IF(AND(WEEKDAY(M56)=4,NOT( ISERROR(MATCH(M56+1,Lune!$A$1:$A$1000,0)))),INT((M56+1-DATE(YEAR(M56+1),1,1))/7+1),"")),INDEX(Lune!$B$1:$B$1000,MATCH(M56,Lune!$A$1:$A$1000,0),1)))</f>
        <v/>
      </c>
      <c r="T56" s="25" t="str">
        <f t="shared" si="14"/>
        <v>M</v>
      </c>
      <c r="U56" s="26">
        <f t="shared" si="20"/>
        <v>46281</v>
      </c>
      <c r="V56" s="27" t="str">
        <f>IF(MOD(MATCH(U56,Vacances!$A$3:$A$202,1),2)=1," ","")</f>
        <v/>
      </c>
      <c r="W56" s="27" t="str">
        <f>IF(MOD(MATCH(U56,Vacances!$B$3:$B$202,1),2)=1," ","")</f>
        <v/>
      </c>
      <c r="X56" s="27" t="str">
        <f>IF(MOD(MATCH(U56,Vacances!$C$3:$C$202,1),2)=1," ","")</f>
        <v/>
      </c>
      <c r="Y56" s="28" t="str">
        <v xml:space="preserve"> </v>
      </c>
      <c r="Z56" s="29"/>
      <c r="AA56" s="87" t="str">
        <f>IF(U56="","",IF(ISERROR(MATCH(U56,Lune!$A$1:$A$1000,0)),IF(WEEKDAY(U56)=5,INT((U56-DATE(YEAR(U56),1,1))/7+1),IF(AND(WEEKDAY(U56)=4,NOT( ISERROR(MATCH(U56+1,Lune!$A$1:$A$1000,0)))),INT((U56+1-DATE(YEAR(U56+1),1,1))/7+1),"")),INDEX(Lune!$B$1:$B$1000,MATCH(U56,Lune!$A$1:$A$1000,0),1)))</f>
        <v/>
      </c>
      <c r="AB56" s="25" t="str">
        <f t="shared" si="15"/>
        <v>V</v>
      </c>
      <c r="AC56" s="26">
        <f t="shared" si="21"/>
        <v>46311</v>
      </c>
      <c r="AD56" s="27" t="str">
        <f>IF(MOD(MATCH(AC56,Vacances!$A$3:$A$202,1),2)=1," ","")</f>
        <v/>
      </c>
      <c r="AE56" s="27" t="str">
        <f>IF(MOD(MATCH(AC56,Vacances!$B$3:$B$202,1),2)=1," ","")</f>
        <v/>
      </c>
      <c r="AF56" s="27" t="str">
        <f>IF(MOD(MATCH(AC56,Vacances!$C$3:$C$202,1),2)=1," ","")</f>
        <v/>
      </c>
      <c r="AG56" s="28" t="str">
        <v xml:space="preserve"> </v>
      </c>
      <c r="AH56" s="29"/>
      <c r="AI56" s="87" t="str">
        <f>IF(AC56="","",IF(ISERROR(MATCH(AC56,Lune!$A$1:$A$1000,0)),IF(WEEKDAY(AC56)=5,INT((AC56-DATE(YEAR(AC56),1,1))/7+1),IF(AND(WEEKDAY(AC56)=4,NOT( ISERROR(MATCH(AC56+1,Lune!$A$1:$A$1000,0)))),INT((AC56+1-DATE(YEAR(AC56+1),1,1))/7+1),"")),INDEX(Lune!$B$1:$B$1000,MATCH(AC56,Lune!$A$1:$A$1000,0),1)))</f>
        <v/>
      </c>
      <c r="AJ56" s="25" t="str">
        <f t="shared" si="16"/>
        <v>L</v>
      </c>
      <c r="AK56" s="26">
        <f t="shared" si="22"/>
        <v>46342</v>
      </c>
      <c r="AL56" s="27" t="str">
        <f>IF(MOD(MATCH(AK56,Vacances!$A$3:$A$202,1),2)=1," ","")</f>
        <v/>
      </c>
      <c r="AM56" s="27" t="str">
        <f>IF(MOD(MATCH(AK56,Vacances!$B$3:$B$202,1),2)=1," ","")</f>
        <v/>
      </c>
      <c r="AN56" s="27" t="str">
        <f>IF(MOD(MATCH(AK56,Vacances!$C$3:$C$202,1),2)=1," ","")</f>
        <v/>
      </c>
      <c r="AO56" s="28" t="str">
        <v xml:space="preserve"> </v>
      </c>
      <c r="AP56" s="29"/>
      <c r="AQ56" s="87" t="str">
        <f>IF(AK56="","",IF(ISERROR(MATCH(AK56,Lune!$A$1:$A$1000,0)),IF(WEEKDAY(AK56)=5,INT((AK56-DATE(YEAR(AK56),1,1))/7+1),IF(AND(WEEKDAY(AK56)=4,NOT( ISERROR(MATCH(AK56+1,Lune!$A$1:$A$1000,0)))),INT((AK56+1-DATE(YEAR(AK56+1),1,1))/7+1),"")),INDEX(Lune!$B$1:$B$1000,MATCH(AK56,Lune!$A$1:$A$1000,0),1)))</f>
        <v/>
      </c>
      <c r="AR56" s="25" t="str">
        <f t="shared" si="17"/>
        <v>M</v>
      </c>
      <c r="AS56" s="26">
        <f t="shared" si="23"/>
        <v>46372</v>
      </c>
      <c r="AT56" s="27" t="str">
        <f>IF(MOD(MATCH(AS56,Vacances!$A$3:$A$202,1),2)=1," ","")</f>
        <v/>
      </c>
      <c r="AU56" s="27" t="str">
        <f>IF(MOD(MATCH(AS56,Vacances!$B$3:$B$202,1),2)=1," ","")</f>
        <v/>
      </c>
      <c r="AV56" s="27" t="str">
        <f>IF(MOD(MATCH(AS56,Vacances!$C$3:$C$202,1),2)=1," ","")</f>
        <v/>
      </c>
      <c r="AW56" s="28" t="str">
        <v xml:space="preserve"> </v>
      </c>
      <c r="AX56" s="29"/>
      <c r="AY56" s="87">
        <f>IF(AS56="","",IF(ISERROR(MATCH(AS56,Lune!$A$1:$A$1000,0)),IF(WEEKDAY(AS56)=5,INT((AS56-DATE(YEAR(AS56),1,1))/7+1),IF(AND(WEEKDAY(AS56)=4,NOT( ISERROR(MATCH(AS56+1,Lune!$A$1:$A$1000,0)))),INT((AS56+1-DATE(YEAR(AS56+1),1,1))/7+1),"")),INDEX(Lune!$B$1:$B$1000,MATCH(AS56,Lune!$A$1:$A$1000,0),1)))</f>
        <v>51</v>
      </c>
    </row>
    <row r="57" spans="4:51" ht="15" customHeight="1" x14ac:dyDescent="0.25">
      <c r="D57" s="25" t="str">
        <f t="shared" si="12"/>
        <v>V</v>
      </c>
      <c r="E57" s="26">
        <f t="shared" si="18"/>
        <v>46220</v>
      </c>
      <c r="F57" s="27" t="str">
        <f>IF(MOD(MATCH(E57,Vacances!$A$3:$A$202,1),2)=1," ","")</f>
        <v xml:space="preserve"> </v>
      </c>
      <c r="G57" s="27" t="str">
        <f>IF(MOD(MATCH(E57,Vacances!$B$3:$B$202,1),2)=1," ","")</f>
        <v xml:space="preserve"> </v>
      </c>
      <c r="H57" s="27" t="str">
        <f>IF(MOD(MATCH(E57,Vacances!$C$3:$C$202,1),2)=1," ","")</f>
        <v xml:space="preserve"> </v>
      </c>
      <c r="I57" s="28" t="str">
        <v xml:space="preserve"> </v>
      </c>
      <c r="J57" s="29"/>
      <c r="K57" s="87" t="str">
        <f>IF(E57="","",IF(ISERROR(MATCH(E57,Lune!$A$1:$A$1000,0)),IF(WEEKDAY(E57)=5,INT((E57-DATE(YEAR(E57),1,1))/7+1),IF(AND(WEEKDAY(E57)=4,NOT( ISERROR(MATCH(E57+1,Lune!$A$1:$A$1000,0)))),INT((E57+1-DATE(YEAR(E57+1),1,1))/7+1),"")),INDEX(Lune!$B$1:$B$1000,MATCH(E57,Lune!$A$1:$A$1000,0),1)))</f>
        <v/>
      </c>
      <c r="L57" s="25" t="str">
        <f t="shared" si="13"/>
        <v>L</v>
      </c>
      <c r="M57" s="26">
        <f t="shared" si="19"/>
        <v>46251</v>
      </c>
      <c r="N57" s="27" t="str">
        <f>IF(MOD(MATCH(M57,Vacances!$A$3:$A$202,1),2)=1," ","")</f>
        <v xml:space="preserve"> </v>
      </c>
      <c r="O57" s="27" t="str">
        <f>IF(MOD(MATCH(M57,Vacances!$B$3:$B$202,1),2)=1," ","")</f>
        <v xml:space="preserve"> </v>
      </c>
      <c r="P57" s="27" t="str">
        <f>IF(MOD(MATCH(M57,Vacances!$C$3:$C$202,1),2)=1," ","")</f>
        <v xml:space="preserve"> </v>
      </c>
      <c r="Q57" s="28" t="str">
        <v xml:space="preserve"> </v>
      </c>
      <c r="R57" s="29"/>
      <c r="S57" s="87" t="str">
        <f>IF(M57="","",IF(ISERROR(MATCH(M57,Lune!$A$1:$A$1000,0)),IF(WEEKDAY(M57)=5,INT((M57-DATE(YEAR(M57),1,1))/7+1),IF(AND(WEEKDAY(M57)=4,NOT( ISERROR(MATCH(M57+1,Lune!$A$1:$A$1000,0)))),INT((M57+1-DATE(YEAR(M57+1),1,1))/7+1),"")),INDEX(Lune!$B$1:$B$1000,MATCH(M57,Lune!$A$1:$A$1000,0),1)))</f>
        <v/>
      </c>
      <c r="T57" s="25" t="str">
        <f t="shared" si="14"/>
        <v>J</v>
      </c>
      <c r="U57" s="26">
        <f t="shared" si="20"/>
        <v>46282</v>
      </c>
      <c r="V57" s="27" t="str">
        <f>IF(MOD(MATCH(U57,Vacances!$A$3:$A$202,1),2)=1," ","")</f>
        <v/>
      </c>
      <c r="W57" s="27" t="str">
        <f>IF(MOD(MATCH(U57,Vacances!$B$3:$B$202,1),2)=1," ","")</f>
        <v/>
      </c>
      <c r="X57" s="27" t="str">
        <f>IF(MOD(MATCH(U57,Vacances!$C$3:$C$202,1),2)=1," ","")</f>
        <v/>
      </c>
      <c r="Y57" s="28" t="str">
        <v xml:space="preserve"> </v>
      </c>
      <c r="Z57" s="29"/>
      <c r="AA57" s="87">
        <f>IF(U57="","",IF(ISERROR(MATCH(U57,Lune!$A$1:$A$1000,0)),IF(WEEKDAY(U57)=5,INT((U57-DATE(YEAR(U57),1,1))/7+1),IF(AND(WEEKDAY(U57)=4,NOT( ISERROR(MATCH(U57+1,Lune!$A$1:$A$1000,0)))),INT((U57+1-DATE(YEAR(U57+1),1,1))/7+1),"")),INDEX(Lune!$B$1:$B$1000,MATCH(U57,Lune!$A$1:$A$1000,0),1)))</f>
        <v>38</v>
      </c>
      <c r="AB57" s="25" t="str">
        <f t="shared" si="15"/>
        <v>S</v>
      </c>
      <c r="AC57" s="26">
        <f t="shared" si="21"/>
        <v>46312</v>
      </c>
      <c r="AD57" s="27" t="str">
        <f>IF(MOD(MATCH(AC57,Vacances!$A$3:$A$202,1),2)=1," ","")</f>
        <v/>
      </c>
      <c r="AE57" s="27" t="str">
        <f>IF(MOD(MATCH(AC57,Vacances!$B$3:$B$202,1),2)=1," ","")</f>
        <v/>
      </c>
      <c r="AF57" s="27" t="str">
        <f>IF(MOD(MATCH(AC57,Vacances!$C$3:$C$202,1),2)=1," ","")</f>
        <v/>
      </c>
      <c r="AG57" s="28" t="str">
        <v xml:space="preserve"> </v>
      </c>
      <c r="AH57" s="29"/>
      <c r="AI57" s="87" t="str">
        <f>IF(AC57="","",IF(ISERROR(MATCH(AC57,Lune!$A$1:$A$1000,0)),IF(WEEKDAY(AC57)=5,INT((AC57-DATE(YEAR(AC57),1,1))/7+1),IF(AND(WEEKDAY(AC57)=4,NOT( ISERROR(MATCH(AC57+1,Lune!$A$1:$A$1000,0)))),INT((AC57+1-DATE(YEAR(AC57+1),1,1))/7+1),"")),INDEX(Lune!$B$1:$B$1000,MATCH(AC57,Lune!$A$1:$A$1000,0),1)))</f>
        <v/>
      </c>
      <c r="AJ57" s="25" t="str">
        <f t="shared" si="16"/>
        <v>M</v>
      </c>
      <c r="AK57" s="26">
        <f t="shared" si="22"/>
        <v>46343</v>
      </c>
      <c r="AL57" s="27" t="str">
        <f>IF(MOD(MATCH(AK57,Vacances!$A$3:$A$202,1),2)=1," ","")</f>
        <v/>
      </c>
      <c r="AM57" s="27" t="str">
        <f>IF(MOD(MATCH(AK57,Vacances!$B$3:$B$202,1),2)=1," ","")</f>
        <v/>
      </c>
      <c r="AN57" s="27" t="str">
        <f>IF(MOD(MATCH(AK57,Vacances!$C$3:$C$202,1),2)=1," ","")</f>
        <v/>
      </c>
      <c r="AO57" s="28" t="str">
        <v xml:space="preserve"> </v>
      </c>
      <c r="AP57" s="29"/>
      <c r="AQ57" s="87" t="str">
        <f>IF(AK57="","",IF(ISERROR(MATCH(AK57,Lune!$A$1:$A$1000,0)),IF(WEEKDAY(AK57)=5,INT((AK57-DATE(YEAR(AK57),1,1))/7+1),IF(AND(WEEKDAY(AK57)=4,NOT( ISERROR(MATCH(AK57+1,Lune!$A$1:$A$1000,0)))),INT((AK57+1-DATE(YEAR(AK57+1),1,1))/7+1),"")),INDEX(Lune!$B$1:$B$1000,MATCH(AK57,Lune!$A$1:$A$1000,0),1)))</f>
        <v>◐</v>
      </c>
      <c r="AR57" s="25" t="str">
        <f t="shared" si="17"/>
        <v>J</v>
      </c>
      <c r="AS57" s="26">
        <f t="shared" si="23"/>
        <v>46373</v>
      </c>
      <c r="AT57" s="27" t="str">
        <f>IF(MOD(MATCH(AS57,Vacances!$A$3:$A$202,1),2)=1," ","")</f>
        <v/>
      </c>
      <c r="AU57" s="27" t="str">
        <f>IF(MOD(MATCH(AS57,Vacances!$B$3:$B$202,1),2)=1," ","")</f>
        <v/>
      </c>
      <c r="AV57" s="27" t="str">
        <f>IF(MOD(MATCH(AS57,Vacances!$C$3:$C$202,1),2)=1," ","")</f>
        <v/>
      </c>
      <c r="AW57" s="28" t="str">
        <v xml:space="preserve"> </v>
      </c>
      <c r="AX57" s="29"/>
      <c r="AY57" s="87" t="str">
        <f>IF(AS57="","",IF(ISERROR(MATCH(AS57,Lune!$A$1:$A$1000,0)),IF(WEEKDAY(AS57)=5,INT((AS57-DATE(YEAR(AS57),1,1))/7+1),IF(AND(WEEKDAY(AS57)=4,NOT( ISERROR(MATCH(AS57+1,Lune!$A$1:$A$1000,0)))),INT((AS57+1-DATE(YEAR(AS57+1),1,1))/7+1),"")),INDEX(Lune!$B$1:$B$1000,MATCH(AS57,Lune!$A$1:$A$1000,0),1)))</f>
        <v>◐</v>
      </c>
    </row>
    <row r="58" spans="4:51" ht="15" customHeight="1" x14ac:dyDescent="0.25">
      <c r="D58" s="25" t="str">
        <f t="shared" si="12"/>
        <v>S</v>
      </c>
      <c r="E58" s="26">
        <f t="shared" si="18"/>
        <v>46221</v>
      </c>
      <c r="F58" s="27" t="str">
        <f>IF(MOD(MATCH(E58,Vacances!$A$3:$A$202,1),2)=1," ","")</f>
        <v xml:space="preserve"> </v>
      </c>
      <c r="G58" s="27" t="str">
        <f>IF(MOD(MATCH(E58,Vacances!$B$3:$B$202,1),2)=1," ","")</f>
        <v xml:space="preserve"> </v>
      </c>
      <c r="H58" s="27" t="str">
        <f>IF(MOD(MATCH(E58,Vacances!$C$3:$C$202,1),2)=1," ","")</f>
        <v xml:space="preserve"> </v>
      </c>
      <c r="I58" s="28" t="str">
        <v xml:space="preserve"> </v>
      </c>
      <c r="J58" s="29"/>
      <c r="K58" s="87" t="str">
        <f>IF(E58="","",IF(ISERROR(MATCH(E58,Lune!$A$1:$A$1000,0)),IF(WEEKDAY(E58)=5,INT((E58-DATE(YEAR(E58),1,1))/7+1),IF(AND(WEEKDAY(E58)=4,NOT( ISERROR(MATCH(E58+1,Lune!$A$1:$A$1000,0)))),INT((E58+1-DATE(YEAR(E58+1),1,1))/7+1),"")),INDEX(Lune!$B$1:$B$1000,MATCH(E58,Lune!$A$1:$A$1000,0),1)))</f>
        <v/>
      </c>
      <c r="L58" s="25" t="str">
        <f t="shared" si="13"/>
        <v>M</v>
      </c>
      <c r="M58" s="26">
        <f t="shared" si="19"/>
        <v>46252</v>
      </c>
      <c r="N58" s="27" t="str">
        <f>IF(MOD(MATCH(M58,Vacances!$A$3:$A$202,1),2)=1," ","")</f>
        <v xml:space="preserve"> </v>
      </c>
      <c r="O58" s="27" t="str">
        <f>IF(MOD(MATCH(M58,Vacances!$B$3:$B$202,1),2)=1," ","")</f>
        <v xml:space="preserve"> </v>
      </c>
      <c r="P58" s="27" t="str">
        <f>IF(MOD(MATCH(M58,Vacances!$C$3:$C$202,1),2)=1," ","")</f>
        <v xml:space="preserve"> </v>
      </c>
      <c r="Q58" s="28" t="str">
        <v xml:space="preserve"> </v>
      </c>
      <c r="R58" s="29"/>
      <c r="S58" s="87" t="str">
        <f>IF(M58="","",IF(ISERROR(MATCH(M58,Lune!$A$1:$A$1000,0)),IF(WEEKDAY(M58)=5,INT((M58-DATE(YEAR(M58),1,1))/7+1),IF(AND(WEEKDAY(M58)=4,NOT( ISERROR(MATCH(M58+1,Lune!$A$1:$A$1000,0)))),INT((M58+1-DATE(YEAR(M58+1),1,1))/7+1),"")),INDEX(Lune!$B$1:$B$1000,MATCH(M58,Lune!$A$1:$A$1000,0),1)))</f>
        <v/>
      </c>
      <c r="T58" s="25" t="str">
        <f t="shared" si="14"/>
        <v>V</v>
      </c>
      <c r="U58" s="26">
        <f t="shared" si="20"/>
        <v>46283</v>
      </c>
      <c r="V58" s="27" t="str">
        <f>IF(MOD(MATCH(U58,Vacances!$A$3:$A$202,1),2)=1," ","")</f>
        <v/>
      </c>
      <c r="W58" s="27" t="str">
        <f>IF(MOD(MATCH(U58,Vacances!$B$3:$B$202,1),2)=1," ","")</f>
        <v/>
      </c>
      <c r="X58" s="27" t="str">
        <f>IF(MOD(MATCH(U58,Vacances!$C$3:$C$202,1),2)=1," ","")</f>
        <v/>
      </c>
      <c r="Y58" s="28" t="str">
        <v xml:space="preserve"> </v>
      </c>
      <c r="Z58" s="29"/>
      <c r="AA58" s="87" t="str">
        <f>IF(U58="","",IF(ISERROR(MATCH(U58,Lune!$A$1:$A$1000,0)),IF(WEEKDAY(U58)=5,INT((U58-DATE(YEAR(U58),1,1))/7+1),IF(AND(WEEKDAY(U58)=4,NOT( ISERROR(MATCH(U58+1,Lune!$A$1:$A$1000,0)))),INT((U58+1-DATE(YEAR(U58+1),1,1))/7+1),"")),INDEX(Lune!$B$1:$B$1000,MATCH(U58,Lune!$A$1:$A$1000,0),1)))</f>
        <v>◐</v>
      </c>
      <c r="AB58" s="25" t="str">
        <f t="shared" si="15"/>
        <v>D</v>
      </c>
      <c r="AC58" s="26">
        <f t="shared" si="21"/>
        <v>46313</v>
      </c>
      <c r="AD58" s="27" t="str">
        <f>IF(MOD(MATCH(AC58,Vacances!$A$3:$A$202,1),2)=1," ","")</f>
        <v xml:space="preserve"> </v>
      </c>
      <c r="AE58" s="27" t="str">
        <f>IF(MOD(MATCH(AC58,Vacances!$B$3:$B$202,1),2)=1," ","")</f>
        <v xml:space="preserve"> </v>
      </c>
      <c r="AF58" s="27" t="str">
        <f>IF(MOD(MATCH(AC58,Vacances!$C$3:$C$202,1),2)=1," ","")</f>
        <v xml:space="preserve"> </v>
      </c>
      <c r="AG58" s="28" t="str">
        <v xml:space="preserve"> </v>
      </c>
      <c r="AH58" s="29"/>
      <c r="AI58" s="87" t="str">
        <f>IF(AC58="","",IF(ISERROR(MATCH(AC58,Lune!$A$1:$A$1000,0)),IF(WEEKDAY(AC58)=5,INT((AC58-DATE(YEAR(AC58),1,1))/7+1),IF(AND(WEEKDAY(AC58)=4,NOT( ISERROR(MATCH(AC58+1,Lune!$A$1:$A$1000,0)))),INT((AC58+1-DATE(YEAR(AC58+1),1,1))/7+1),"")),INDEX(Lune!$B$1:$B$1000,MATCH(AC58,Lune!$A$1:$A$1000,0),1)))</f>
        <v>◐</v>
      </c>
      <c r="AJ58" s="25" t="str">
        <f t="shared" si="16"/>
        <v>M</v>
      </c>
      <c r="AK58" s="26">
        <f t="shared" si="22"/>
        <v>46344</v>
      </c>
      <c r="AL58" s="27" t="str">
        <f>IF(MOD(MATCH(AK58,Vacances!$A$3:$A$202,1),2)=1," ","")</f>
        <v/>
      </c>
      <c r="AM58" s="27" t="str">
        <f>IF(MOD(MATCH(AK58,Vacances!$B$3:$B$202,1),2)=1," ","")</f>
        <v/>
      </c>
      <c r="AN58" s="27" t="str">
        <f>IF(MOD(MATCH(AK58,Vacances!$C$3:$C$202,1),2)=1," ","")</f>
        <v/>
      </c>
      <c r="AO58" s="28" t="str">
        <v xml:space="preserve"> </v>
      </c>
      <c r="AP58" s="29"/>
      <c r="AQ58" s="87" t="str">
        <f>IF(AK58="","",IF(ISERROR(MATCH(AK58,Lune!$A$1:$A$1000,0)),IF(WEEKDAY(AK58)=5,INT((AK58-DATE(YEAR(AK58),1,1))/7+1),IF(AND(WEEKDAY(AK58)=4,NOT( ISERROR(MATCH(AK58+1,Lune!$A$1:$A$1000,0)))),INT((AK58+1-DATE(YEAR(AK58+1),1,1))/7+1),"")),INDEX(Lune!$B$1:$B$1000,MATCH(AK58,Lune!$A$1:$A$1000,0),1)))</f>
        <v/>
      </c>
      <c r="AR58" s="25" t="str">
        <f t="shared" si="17"/>
        <v>V</v>
      </c>
      <c r="AS58" s="26">
        <f t="shared" si="23"/>
        <v>46374</v>
      </c>
      <c r="AT58" s="27" t="str">
        <f>IF(MOD(MATCH(AS58,Vacances!$A$3:$A$202,1),2)=1," ","")</f>
        <v/>
      </c>
      <c r="AU58" s="27" t="str">
        <f>IF(MOD(MATCH(AS58,Vacances!$B$3:$B$202,1),2)=1," ","")</f>
        <v/>
      </c>
      <c r="AV58" s="27" t="str">
        <f>IF(MOD(MATCH(AS58,Vacances!$C$3:$C$202,1),2)=1," ","")</f>
        <v/>
      </c>
      <c r="AW58" s="28" t="str">
        <v xml:space="preserve"> </v>
      </c>
      <c r="AX58" s="29"/>
      <c r="AY58" s="87" t="str">
        <f>IF(AS58="","",IF(ISERROR(MATCH(AS58,Lune!$A$1:$A$1000,0)),IF(WEEKDAY(AS58)=5,INT((AS58-DATE(YEAR(AS58),1,1))/7+1),IF(AND(WEEKDAY(AS58)=4,NOT( ISERROR(MATCH(AS58+1,Lune!$A$1:$A$1000,0)))),INT((AS58+1-DATE(YEAR(AS58+1),1,1))/7+1),"")),INDEX(Lune!$B$1:$B$1000,MATCH(AS58,Lune!$A$1:$A$1000,0),1)))</f>
        <v/>
      </c>
    </row>
    <row r="59" spans="4:51" ht="15" customHeight="1" x14ac:dyDescent="0.25">
      <c r="D59" s="25" t="str">
        <f t="shared" si="12"/>
        <v>D</v>
      </c>
      <c r="E59" s="26">
        <f t="shared" si="18"/>
        <v>46222</v>
      </c>
      <c r="F59" s="27" t="str">
        <f>IF(MOD(MATCH(E59,Vacances!$A$3:$A$202,1),2)=1," ","")</f>
        <v xml:space="preserve"> </v>
      </c>
      <c r="G59" s="27" t="str">
        <f>IF(MOD(MATCH(E59,Vacances!$B$3:$B$202,1),2)=1," ","")</f>
        <v xml:space="preserve"> </v>
      </c>
      <c r="H59" s="27" t="str">
        <f>IF(MOD(MATCH(E59,Vacances!$C$3:$C$202,1),2)=1," ","")</f>
        <v xml:space="preserve"> </v>
      </c>
      <c r="I59" s="28" t="str">
        <v xml:space="preserve"> </v>
      </c>
      <c r="J59" s="29"/>
      <c r="K59" s="87" t="str">
        <f>IF(E59="","",IF(ISERROR(MATCH(E59,Lune!$A$1:$A$1000,0)),IF(WEEKDAY(E59)=5,INT((E59-DATE(YEAR(E59),1,1))/7+1),IF(AND(WEEKDAY(E59)=4,NOT( ISERROR(MATCH(E59+1,Lune!$A$1:$A$1000,0)))),INT((E59+1-DATE(YEAR(E59+1),1,1))/7+1),"")),INDEX(Lune!$B$1:$B$1000,MATCH(E59,Lune!$A$1:$A$1000,0),1)))</f>
        <v/>
      </c>
      <c r="L59" s="25" t="str">
        <f t="shared" si="13"/>
        <v>M</v>
      </c>
      <c r="M59" s="26">
        <f t="shared" si="19"/>
        <v>46253</v>
      </c>
      <c r="N59" s="27" t="str">
        <f>IF(MOD(MATCH(M59,Vacances!$A$3:$A$202,1),2)=1," ","")</f>
        <v xml:space="preserve"> </v>
      </c>
      <c r="O59" s="27" t="str">
        <f>IF(MOD(MATCH(M59,Vacances!$B$3:$B$202,1),2)=1," ","")</f>
        <v xml:space="preserve"> </v>
      </c>
      <c r="P59" s="27" t="str">
        <f>IF(MOD(MATCH(M59,Vacances!$C$3:$C$202,1),2)=1," ","")</f>
        <v xml:space="preserve"> </v>
      </c>
      <c r="Q59" s="28" t="str">
        <v xml:space="preserve"> </v>
      </c>
      <c r="R59" s="29"/>
      <c r="S59" s="87">
        <f>IF(M59="","",IF(ISERROR(MATCH(M59,Lune!$A$1:$A$1000,0)),IF(WEEKDAY(M59)=5,INT((M59-DATE(YEAR(M59),1,1))/7+1),IF(AND(WEEKDAY(M59)=4,NOT( ISERROR(MATCH(M59+1,Lune!$A$1:$A$1000,0)))),INT((M59+1-DATE(YEAR(M59+1),1,1))/7+1),"")),INDEX(Lune!$B$1:$B$1000,MATCH(M59,Lune!$A$1:$A$1000,0),1)))</f>
        <v>34</v>
      </c>
      <c r="T59" s="25" t="str">
        <f t="shared" si="14"/>
        <v>S</v>
      </c>
      <c r="U59" s="26">
        <f t="shared" si="20"/>
        <v>46284</v>
      </c>
      <c r="V59" s="27" t="str">
        <f>IF(MOD(MATCH(U59,Vacances!$A$3:$A$202,1),2)=1," ","")</f>
        <v/>
      </c>
      <c r="W59" s="27" t="str">
        <f>IF(MOD(MATCH(U59,Vacances!$B$3:$B$202,1),2)=1," ","")</f>
        <v/>
      </c>
      <c r="X59" s="27" t="str">
        <f>IF(MOD(MATCH(U59,Vacances!$C$3:$C$202,1),2)=1," ","")</f>
        <v/>
      </c>
      <c r="Y59" s="28" t="str">
        <v xml:space="preserve"> </v>
      </c>
      <c r="Z59" s="29"/>
      <c r="AA59" s="87" t="str">
        <f>IF(U59="","",IF(ISERROR(MATCH(U59,Lune!$A$1:$A$1000,0)),IF(WEEKDAY(U59)=5,INT((U59-DATE(YEAR(U59),1,1))/7+1),IF(AND(WEEKDAY(U59)=4,NOT( ISERROR(MATCH(U59+1,Lune!$A$1:$A$1000,0)))),INT((U59+1-DATE(YEAR(U59+1),1,1))/7+1),"")),INDEX(Lune!$B$1:$B$1000,MATCH(U59,Lune!$A$1:$A$1000,0),1)))</f>
        <v/>
      </c>
      <c r="AB59" s="25" t="str">
        <f t="shared" si="15"/>
        <v>L</v>
      </c>
      <c r="AC59" s="26">
        <f t="shared" si="21"/>
        <v>46314</v>
      </c>
      <c r="AD59" s="27" t="str">
        <f>IF(MOD(MATCH(AC59,Vacances!$A$3:$A$202,1),2)=1," ","")</f>
        <v xml:space="preserve"> </v>
      </c>
      <c r="AE59" s="27" t="str">
        <f>IF(MOD(MATCH(AC59,Vacances!$B$3:$B$202,1),2)=1," ","")</f>
        <v xml:space="preserve"> </v>
      </c>
      <c r="AF59" s="27" t="str">
        <f>IF(MOD(MATCH(AC59,Vacances!$C$3:$C$202,1),2)=1," ","")</f>
        <v xml:space="preserve"> </v>
      </c>
      <c r="AG59" s="28" t="str">
        <v xml:space="preserve"> </v>
      </c>
      <c r="AH59" s="29"/>
      <c r="AI59" s="87" t="str">
        <f>IF(AC59="","",IF(ISERROR(MATCH(AC59,Lune!$A$1:$A$1000,0)),IF(WEEKDAY(AC59)=5,INT((AC59-DATE(YEAR(AC59),1,1))/7+1),IF(AND(WEEKDAY(AC59)=4,NOT( ISERROR(MATCH(AC59+1,Lune!$A$1:$A$1000,0)))),INT((AC59+1-DATE(YEAR(AC59+1),1,1))/7+1),"")),INDEX(Lune!$B$1:$B$1000,MATCH(AC59,Lune!$A$1:$A$1000,0),1)))</f>
        <v/>
      </c>
      <c r="AJ59" s="25" t="str">
        <f t="shared" si="16"/>
        <v>J</v>
      </c>
      <c r="AK59" s="26">
        <f t="shared" si="22"/>
        <v>46345</v>
      </c>
      <c r="AL59" s="27" t="str">
        <f>IF(MOD(MATCH(AK59,Vacances!$A$3:$A$202,1),2)=1," ","")</f>
        <v/>
      </c>
      <c r="AM59" s="27" t="str">
        <f>IF(MOD(MATCH(AK59,Vacances!$B$3:$B$202,1),2)=1," ","")</f>
        <v/>
      </c>
      <c r="AN59" s="27" t="str">
        <f>IF(MOD(MATCH(AK59,Vacances!$C$3:$C$202,1),2)=1," ","")</f>
        <v/>
      </c>
      <c r="AO59" s="28" t="str">
        <v xml:space="preserve"> </v>
      </c>
      <c r="AP59" s="29"/>
      <c r="AQ59" s="87">
        <f>IF(AK59="","",IF(ISERROR(MATCH(AK59,Lune!$A$1:$A$1000,0)),IF(WEEKDAY(AK59)=5,INT((AK59-DATE(YEAR(AK59),1,1))/7+1),IF(AND(WEEKDAY(AK59)=4,NOT( ISERROR(MATCH(AK59+1,Lune!$A$1:$A$1000,0)))),INT((AK59+1-DATE(YEAR(AK59+1),1,1))/7+1),"")),INDEX(Lune!$B$1:$B$1000,MATCH(AK59,Lune!$A$1:$A$1000,0),1)))</f>
        <v>47</v>
      </c>
      <c r="AR59" s="25" t="str">
        <f t="shared" si="17"/>
        <v>S</v>
      </c>
      <c r="AS59" s="26">
        <f t="shared" si="23"/>
        <v>46375</v>
      </c>
      <c r="AT59" s="27" t="str">
        <f>IF(MOD(MATCH(AS59,Vacances!$A$3:$A$202,1),2)=1," ","")</f>
        <v/>
      </c>
      <c r="AU59" s="27" t="str">
        <f>IF(MOD(MATCH(AS59,Vacances!$B$3:$B$202,1),2)=1," ","")</f>
        <v/>
      </c>
      <c r="AV59" s="27" t="str">
        <f>IF(MOD(MATCH(AS59,Vacances!$C$3:$C$202,1),2)=1," ","")</f>
        <v/>
      </c>
      <c r="AW59" s="28" t="str">
        <v xml:space="preserve"> </v>
      </c>
      <c r="AX59" s="29"/>
      <c r="AY59" s="87" t="str">
        <f>IF(AS59="","",IF(ISERROR(MATCH(AS59,Lune!$A$1:$A$1000,0)),IF(WEEKDAY(AS59)=5,INT((AS59-DATE(YEAR(AS59),1,1))/7+1),IF(AND(WEEKDAY(AS59)=4,NOT( ISERROR(MATCH(AS59+1,Lune!$A$1:$A$1000,0)))),INT((AS59+1-DATE(YEAR(AS59+1),1,1))/7+1),"")),INDEX(Lune!$B$1:$B$1000,MATCH(AS59,Lune!$A$1:$A$1000,0),1)))</f>
        <v/>
      </c>
    </row>
    <row r="60" spans="4:51" ht="15" customHeight="1" x14ac:dyDescent="0.25">
      <c r="D60" s="25" t="str">
        <f t="shared" si="12"/>
        <v>L</v>
      </c>
      <c r="E60" s="26">
        <f t="shared" si="18"/>
        <v>46223</v>
      </c>
      <c r="F60" s="27" t="str">
        <f>IF(MOD(MATCH(E60,Vacances!$A$3:$A$202,1),2)=1," ","")</f>
        <v xml:space="preserve"> </v>
      </c>
      <c r="G60" s="27" t="str">
        <f>IF(MOD(MATCH(E60,Vacances!$B$3:$B$202,1),2)=1," ","")</f>
        <v xml:space="preserve"> </v>
      </c>
      <c r="H60" s="27" t="str">
        <f>IF(MOD(MATCH(E60,Vacances!$C$3:$C$202,1),2)=1," ","")</f>
        <v xml:space="preserve"> </v>
      </c>
      <c r="I60" s="28" t="str">
        <v xml:space="preserve"> </v>
      </c>
      <c r="J60" s="29"/>
      <c r="K60" s="87" t="str">
        <f>IF(E60="","",IF(ISERROR(MATCH(E60,Lune!$A$1:$A$1000,0)),IF(WEEKDAY(E60)=5,INT((E60-DATE(YEAR(E60),1,1))/7+1),IF(AND(WEEKDAY(E60)=4,NOT( ISERROR(MATCH(E60+1,Lune!$A$1:$A$1000,0)))),INT((E60+1-DATE(YEAR(E60+1),1,1))/7+1),"")),INDEX(Lune!$B$1:$B$1000,MATCH(E60,Lune!$A$1:$A$1000,0),1)))</f>
        <v/>
      </c>
      <c r="L60" s="25" t="str">
        <f t="shared" si="13"/>
        <v>J</v>
      </c>
      <c r="M60" s="26">
        <f t="shared" si="19"/>
        <v>46254</v>
      </c>
      <c r="N60" s="27" t="str">
        <f>IF(MOD(MATCH(M60,Vacances!$A$3:$A$202,1),2)=1," ","")</f>
        <v xml:space="preserve"> </v>
      </c>
      <c r="O60" s="27" t="str">
        <f>IF(MOD(MATCH(M60,Vacances!$B$3:$B$202,1),2)=1," ","")</f>
        <v xml:space="preserve"> </v>
      </c>
      <c r="P60" s="27" t="str">
        <f>IF(MOD(MATCH(M60,Vacances!$C$3:$C$202,1),2)=1," ","")</f>
        <v xml:space="preserve"> </v>
      </c>
      <c r="Q60" s="28" t="str">
        <v xml:space="preserve"> </v>
      </c>
      <c r="R60" s="29"/>
      <c r="S60" s="87" t="str">
        <f>IF(M60="","",IF(ISERROR(MATCH(M60,Lune!$A$1:$A$1000,0)),IF(WEEKDAY(M60)=5,INT((M60-DATE(YEAR(M60),1,1))/7+1),IF(AND(WEEKDAY(M60)=4,NOT( ISERROR(MATCH(M60+1,Lune!$A$1:$A$1000,0)))),INT((M60+1-DATE(YEAR(M60+1),1,1))/7+1),"")),INDEX(Lune!$B$1:$B$1000,MATCH(M60,Lune!$A$1:$A$1000,0),1)))</f>
        <v>◐</v>
      </c>
      <c r="T60" s="25" t="str">
        <f t="shared" si="14"/>
        <v>D</v>
      </c>
      <c r="U60" s="26">
        <f t="shared" si="20"/>
        <v>46285</v>
      </c>
      <c r="V60" s="27" t="str">
        <f>IF(MOD(MATCH(U60,Vacances!$A$3:$A$202,1),2)=1," ","")</f>
        <v/>
      </c>
      <c r="W60" s="27" t="str">
        <f>IF(MOD(MATCH(U60,Vacances!$B$3:$B$202,1),2)=1," ","")</f>
        <v/>
      </c>
      <c r="X60" s="27" t="str">
        <f>IF(MOD(MATCH(U60,Vacances!$C$3:$C$202,1),2)=1," ","")</f>
        <v/>
      </c>
      <c r="Y60" s="28" t="str">
        <v xml:space="preserve"> </v>
      </c>
      <c r="Z60" s="29"/>
      <c r="AA60" s="87" t="str">
        <f>IF(U60="","",IF(ISERROR(MATCH(U60,Lune!$A$1:$A$1000,0)),IF(WEEKDAY(U60)=5,INT((U60-DATE(YEAR(U60),1,1))/7+1),IF(AND(WEEKDAY(U60)=4,NOT( ISERROR(MATCH(U60+1,Lune!$A$1:$A$1000,0)))),INT((U60+1-DATE(YEAR(U60+1),1,1))/7+1),"")),INDEX(Lune!$B$1:$B$1000,MATCH(U60,Lune!$A$1:$A$1000,0),1)))</f>
        <v/>
      </c>
      <c r="AB60" s="25" t="str">
        <f t="shared" si="15"/>
        <v>M</v>
      </c>
      <c r="AC60" s="26">
        <f t="shared" si="21"/>
        <v>46315</v>
      </c>
      <c r="AD60" s="27" t="str">
        <f>IF(MOD(MATCH(AC60,Vacances!$A$3:$A$202,1),2)=1," ","")</f>
        <v xml:space="preserve"> </v>
      </c>
      <c r="AE60" s="27" t="str">
        <f>IF(MOD(MATCH(AC60,Vacances!$B$3:$B$202,1),2)=1," ","")</f>
        <v xml:space="preserve"> </v>
      </c>
      <c r="AF60" s="27" t="str">
        <f>IF(MOD(MATCH(AC60,Vacances!$C$3:$C$202,1),2)=1," ","")</f>
        <v xml:space="preserve"> </v>
      </c>
      <c r="AG60" s="28" t="str">
        <v xml:space="preserve"> </v>
      </c>
      <c r="AH60" s="29"/>
      <c r="AI60" s="87" t="str">
        <f>IF(AC60="","",IF(ISERROR(MATCH(AC60,Lune!$A$1:$A$1000,0)),IF(WEEKDAY(AC60)=5,INT((AC60-DATE(YEAR(AC60),1,1))/7+1),IF(AND(WEEKDAY(AC60)=4,NOT( ISERROR(MATCH(AC60+1,Lune!$A$1:$A$1000,0)))),INT((AC60+1-DATE(YEAR(AC60+1),1,1))/7+1),"")),INDEX(Lune!$B$1:$B$1000,MATCH(AC60,Lune!$A$1:$A$1000,0),1)))</f>
        <v/>
      </c>
      <c r="AJ60" s="25" t="str">
        <f t="shared" si="16"/>
        <v>V</v>
      </c>
      <c r="AK60" s="26">
        <f t="shared" si="22"/>
        <v>46346</v>
      </c>
      <c r="AL60" s="27" t="str">
        <f>IF(MOD(MATCH(AK60,Vacances!$A$3:$A$202,1),2)=1," ","")</f>
        <v/>
      </c>
      <c r="AM60" s="27" t="str">
        <f>IF(MOD(MATCH(AK60,Vacances!$B$3:$B$202,1),2)=1," ","")</f>
        <v/>
      </c>
      <c r="AN60" s="27" t="str">
        <f>IF(MOD(MATCH(AK60,Vacances!$C$3:$C$202,1),2)=1," ","")</f>
        <v/>
      </c>
      <c r="AO60" s="28" t="str">
        <v xml:space="preserve"> </v>
      </c>
      <c r="AP60" s="29"/>
      <c r="AQ60" s="87" t="str">
        <f>IF(AK60="","",IF(ISERROR(MATCH(AK60,Lune!$A$1:$A$1000,0)),IF(WEEKDAY(AK60)=5,INT((AK60-DATE(YEAR(AK60),1,1))/7+1),IF(AND(WEEKDAY(AK60)=4,NOT( ISERROR(MATCH(AK60+1,Lune!$A$1:$A$1000,0)))),INT((AK60+1-DATE(YEAR(AK60+1),1,1))/7+1),"")),INDEX(Lune!$B$1:$B$1000,MATCH(AK60,Lune!$A$1:$A$1000,0),1)))</f>
        <v/>
      </c>
      <c r="AR60" s="25" t="str">
        <f t="shared" si="17"/>
        <v>D</v>
      </c>
      <c r="AS60" s="26">
        <f t="shared" si="23"/>
        <v>46376</v>
      </c>
      <c r="AT60" s="27" t="str">
        <f>IF(MOD(MATCH(AS60,Vacances!$A$3:$A$202,1),2)=1," ","")</f>
        <v xml:space="preserve"> </v>
      </c>
      <c r="AU60" s="27" t="str">
        <f>IF(MOD(MATCH(AS60,Vacances!$B$3:$B$202,1),2)=1," ","")</f>
        <v xml:space="preserve"> </v>
      </c>
      <c r="AV60" s="27" t="str">
        <f>IF(MOD(MATCH(AS60,Vacances!$C$3:$C$202,1),2)=1," ","")</f>
        <v xml:space="preserve"> </v>
      </c>
      <c r="AW60" s="28" t="str">
        <v xml:space="preserve"> </v>
      </c>
      <c r="AX60" s="29"/>
      <c r="AY60" s="87" t="str">
        <f>IF(AS60="","",IF(ISERROR(MATCH(AS60,Lune!$A$1:$A$1000,0)),IF(WEEKDAY(AS60)=5,INT((AS60-DATE(YEAR(AS60),1,1))/7+1),IF(AND(WEEKDAY(AS60)=4,NOT( ISERROR(MATCH(AS60+1,Lune!$A$1:$A$1000,0)))),INT((AS60+1-DATE(YEAR(AS60+1),1,1))/7+1),"")),INDEX(Lune!$B$1:$B$1000,MATCH(AS60,Lune!$A$1:$A$1000,0),1)))</f>
        <v/>
      </c>
    </row>
    <row r="61" spans="4:51" ht="15" customHeight="1" x14ac:dyDescent="0.25">
      <c r="D61" s="25" t="str">
        <f t="shared" si="12"/>
        <v>M</v>
      </c>
      <c r="E61" s="26">
        <f t="shared" si="18"/>
        <v>46224</v>
      </c>
      <c r="F61" s="27" t="str">
        <f>IF(MOD(MATCH(E61,Vacances!$A$3:$A$202,1),2)=1," ","")</f>
        <v xml:space="preserve"> </v>
      </c>
      <c r="G61" s="27" t="str">
        <f>IF(MOD(MATCH(E61,Vacances!$B$3:$B$202,1),2)=1," ","")</f>
        <v xml:space="preserve"> </v>
      </c>
      <c r="H61" s="27" t="str">
        <f>IF(MOD(MATCH(E61,Vacances!$C$3:$C$202,1),2)=1," ","")</f>
        <v xml:space="preserve"> </v>
      </c>
      <c r="I61" s="28" t="str">
        <v xml:space="preserve"> </v>
      </c>
      <c r="J61" s="29"/>
      <c r="K61" s="87" t="str">
        <f>IF(E61="","",IF(ISERROR(MATCH(E61,Lune!$A$1:$A$1000,0)),IF(WEEKDAY(E61)=5,INT((E61-DATE(YEAR(E61),1,1))/7+1),IF(AND(WEEKDAY(E61)=4,NOT( ISERROR(MATCH(E61+1,Lune!$A$1:$A$1000,0)))),INT((E61+1-DATE(YEAR(E61+1),1,1))/7+1),"")),INDEX(Lune!$B$1:$B$1000,MATCH(E61,Lune!$A$1:$A$1000,0),1)))</f>
        <v>◐</v>
      </c>
      <c r="L61" s="25" t="str">
        <f t="shared" si="13"/>
        <v>V</v>
      </c>
      <c r="M61" s="26">
        <f t="shared" si="19"/>
        <v>46255</v>
      </c>
      <c r="N61" s="27" t="str">
        <f>IF(MOD(MATCH(M61,Vacances!$A$3:$A$202,1),2)=1," ","")</f>
        <v xml:space="preserve"> </v>
      </c>
      <c r="O61" s="27" t="str">
        <f>IF(MOD(MATCH(M61,Vacances!$B$3:$B$202,1),2)=1," ","")</f>
        <v xml:space="preserve"> </v>
      </c>
      <c r="P61" s="27" t="str">
        <f>IF(MOD(MATCH(M61,Vacances!$C$3:$C$202,1),2)=1," ","")</f>
        <v xml:space="preserve"> </v>
      </c>
      <c r="Q61" s="28" t="str">
        <v xml:space="preserve"> </v>
      </c>
      <c r="R61" s="29"/>
      <c r="S61" s="87" t="str">
        <f>IF(M61="","",IF(ISERROR(MATCH(M61,Lune!$A$1:$A$1000,0)),IF(WEEKDAY(M61)=5,INT((M61-DATE(YEAR(M61),1,1))/7+1),IF(AND(WEEKDAY(M61)=4,NOT( ISERROR(MATCH(M61+1,Lune!$A$1:$A$1000,0)))),INT((M61+1-DATE(YEAR(M61+1),1,1))/7+1),"")),INDEX(Lune!$B$1:$B$1000,MATCH(M61,Lune!$A$1:$A$1000,0),1)))</f>
        <v/>
      </c>
      <c r="T61" s="25" t="str">
        <f t="shared" si="14"/>
        <v>L</v>
      </c>
      <c r="U61" s="26">
        <f t="shared" si="20"/>
        <v>46286</v>
      </c>
      <c r="V61" s="27" t="str">
        <f>IF(MOD(MATCH(U61,Vacances!$A$3:$A$202,1),2)=1," ","")</f>
        <v/>
      </c>
      <c r="W61" s="27" t="str">
        <f>IF(MOD(MATCH(U61,Vacances!$B$3:$B$202,1),2)=1," ","")</f>
        <v/>
      </c>
      <c r="X61" s="27" t="str">
        <f>IF(MOD(MATCH(U61,Vacances!$C$3:$C$202,1),2)=1," ","")</f>
        <v/>
      </c>
      <c r="Y61" s="28" t="str">
        <v xml:space="preserve"> </v>
      </c>
      <c r="Z61" s="29"/>
      <c r="AA61" s="87" t="str">
        <f>IF(U61="","",IF(ISERROR(MATCH(U61,Lune!$A$1:$A$1000,0)),IF(WEEKDAY(U61)=5,INT((U61-DATE(YEAR(U61),1,1))/7+1),IF(AND(WEEKDAY(U61)=4,NOT( ISERROR(MATCH(U61+1,Lune!$A$1:$A$1000,0)))),INT((U61+1-DATE(YEAR(U61+1),1,1))/7+1),"")),INDEX(Lune!$B$1:$B$1000,MATCH(U61,Lune!$A$1:$A$1000,0),1)))</f>
        <v/>
      </c>
      <c r="AB61" s="25" t="str">
        <f t="shared" si="15"/>
        <v>M</v>
      </c>
      <c r="AC61" s="26">
        <f t="shared" si="21"/>
        <v>46316</v>
      </c>
      <c r="AD61" s="27" t="str">
        <f>IF(MOD(MATCH(AC61,Vacances!$A$3:$A$202,1),2)=1," ","")</f>
        <v xml:space="preserve"> </v>
      </c>
      <c r="AE61" s="27" t="str">
        <f>IF(MOD(MATCH(AC61,Vacances!$B$3:$B$202,1),2)=1," ","")</f>
        <v xml:space="preserve"> </v>
      </c>
      <c r="AF61" s="27" t="str">
        <f>IF(MOD(MATCH(AC61,Vacances!$C$3:$C$202,1),2)=1," ","")</f>
        <v xml:space="preserve"> </v>
      </c>
      <c r="AG61" s="28" t="str">
        <v xml:space="preserve"> </v>
      </c>
      <c r="AH61" s="29"/>
      <c r="AI61" s="87" t="str">
        <f>IF(AC61="","",IF(ISERROR(MATCH(AC61,Lune!$A$1:$A$1000,0)),IF(WEEKDAY(AC61)=5,INT((AC61-DATE(YEAR(AC61),1,1))/7+1),IF(AND(WEEKDAY(AC61)=4,NOT( ISERROR(MATCH(AC61+1,Lune!$A$1:$A$1000,0)))),INT((AC61+1-DATE(YEAR(AC61+1),1,1))/7+1),"")),INDEX(Lune!$B$1:$B$1000,MATCH(AC61,Lune!$A$1:$A$1000,0),1)))</f>
        <v/>
      </c>
      <c r="AJ61" s="25" t="str">
        <f t="shared" si="16"/>
        <v>S</v>
      </c>
      <c r="AK61" s="26">
        <f t="shared" si="22"/>
        <v>46347</v>
      </c>
      <c r="AL61" s="27" t="str">
        <f>IF(MOD(MATCH(AK61,Vacances!$A$3:$A$202,1),2)=1," ","")</f>
        <v/>
      </c>
      <c r="AM61" s="27" t="str">
        <f>IF(MOD(MATCH(AK61,Vacances!$B$3:$B$202,1),2)=1," ","")</f>
        <v/>
      </c>
      <c r="AN61" s="27" t="str">
        <f>IF(MOD(MATCH(AK61,Vacances!$C$3:$C$202,1),2)=1," ","")</f>
        <v/>
      </c>
      <c r="AO61" s="28" t="str">
        <v xml:space="preserve"> </v>
      </c>
      <c r="AP61" s="29"/>
      <c r="AQ61" s="87" t="str">
        <f>IF(AK61="","",IF(ISERROR(MATCH(AK61,Lune!$A$1:$A$1000,0)),IF(WEEKDAY(AK61)=5,INT((AK61-DATE(YEAR(AK61),1,1))/7+1),IF(AND(WEEKDAY(AK61)=4,NOT( ISERROR(MATCH(AK61+1,Lune!$A$1:$A$1000,0)))),INT((AK61+1-DATE(YEAR(AK61+1),1,1))/7+1),"")),INDEX(Lune!$B$1:$B$1000,MATCH(AK61,Lune!$A$1:$A$1000,0),1)))</f>
        <v/>
      </c>
      <c r="AR61" s="25" t="str">
        <f t="shared" si="17"/>
        <v>L</v>
      </c>
      <c r="AS61" s="26">
        <f t="shared" si="23"/>
        <v>46377</v>
      </c>
      <c r="AT61" s="27" t="str">
        <f>IF(MOD(MATCH(AS61,Vacances!$A$3:$A$202,1),2)=1," ","")</f>
        <v xml:space="preserve"> </v>
      </c>
      <c r="AU61" s="27" t="str">
        <f>IF(MOD(MATCH(AS61,Vacances!$B$3:$B$202,1),2)=1," ","")</f>
        <v xml:space="preserve"> </v>
      </c>
      <c r="AV61" s="27" t="str">
        <f>IF(MOD(MATCH(AS61,Vacances!$C$3:$C$202,1),2)=1," ","")</f>
        <v xml:space="preserve"> </v>
      </c>
      <c r="AW61" s="28" t="str">
        <v xml:space="preserve"> </v>
      </c>
      <c r="AX61" s="29"/>
      <c r="AY61" s="87" t="str">
        <f>IF(AS61="","",IF(ISERROR(MATCH(AS61,Lune!$A$1:$A$1000,0)),IF(WEEKDAY(AS61)=5,INT((AS61-DATE(YEAR(AS61),1,1))/7+1),IF(AND(WEEKDAY(AS61)=4,NOT( ISERROR(MATCH(AS61+1,Lune!$A$1:$A$1000,0)))),INT((AS61+1-DATE(YEAR(AS61+1),1,1))/7+1),"")),INDEX(Lune!$B$1:$B$1000,MATCH(AS61,Lune!$A$1:$A$1000,0),1)))</f>
        <v/>
      </c>
    </row>
    <row r="62" spans="4:51" ht="15" customHeight="1" x14ac:dyDescent="0.25">
      <c r="D62" s="25" t="str">
        <f t="shared" si="12"/>
        <v>M</v>
      </c>
      <c r="E62" s="26">
        <f t="shared" si="18"/>
        <v>46225</v>
      </c>
      <c r="F62" s="27" t="str">
        <f>IF(MOD(MATCH(E62,Vacances!$A$3:$A$202,1),2)=1," ","")</f>
        <v xml:space="preserve"> </v>
      </c>
      <c r="G62" s="27" t="str">
        <f>IF(MOD(MATCH(E62,Vacances!$B$3:$B$202,1),2)=1," ","")</f>
        <v xml:space="preserve"> </v>
      </c>
      <c r="H62" s="27" t="str">
        <f>IF(MOD(MATCH(E62,Vacances!$C$3:$C$202,1),2)=1," ","")</f>
        <v xml:space="preserve"> </v>
      </c>
      <c r="I62" s="28" t="str">
        <v xml:space="preserve"> </v>
      </c>
      <c r="J62" s="29"/>
      <c r="K62" s="87" t="str">
        <f>IF(E62="","",IF(ISERROR(MATCH(E62,Lune!$A$1:$A$1000,0)),IF(WEEKDAY(E62)=5,INT((E62-DATE(YEAR(E62),1,1))/7+1),IF(AND(WEEKDAY(E62)=4,NOT( ISERROR(MATCH(E62+1,Lune!$A$1:$A$1000,0)))),INT((E62+1-DATE(YEAR(E62+1),1,1))/7+1),"")),INDEX(Lune!$B$1:$B$1000,MATCH(E62,Lune!$A$1:$A$1000,0),1)))</f>
        <v/>
      </c>
      <c r="L62" s="25" t="str">
        <f t="shared" si="13"/>
        <v>S</v>
      </c>
      <c r="M62" s="26">
        <f t="shared" si="19"/>
        <v>46256</v>
      </c>
      <c r="N62" s="27" t="str">
        <f>IF(MOD(MATCH(M62,Vacances!$A$3:$A$202,1),2)=1," ","")</f>
        <v xml:space="preserve"> </v>
      </c>
      <c r="O62" s="27" t="str">
        <f>IF(MOD(MATCH(M62,Vacances!$B$3:$B$202,1),2)=1," ","")</f>
        <v xml:space="preserve"> </v>
      </c>
      <c r="P62" s="27" t="str">
        <f>IF(MOD(MATCH(M62,Vacances!$C$3:$C$202,1),2)=1," ","")</f>
        <v xml:space="preserve"> </v>
      </c>
      <c r="Q62" s="28" t="str">
        <v xml:space="preserve"> </v>
      </c>
      <c r="R62" s="29"/>
      <c r="S62" s="87" t="str">
        <f>IF(M62="","",IF(ISERROR(MATCH(M62,Lune!$A$1:$A$1000,0)),IF(WEEKDAY(M62)=5,INT((M62-DATE(YEAR(M62),1,1))/7+1),IF(AND(WEEKDAY(M62)=4,NOT( ISERROR(MATCH(M62+1,Lune!$A$1:$A$1000,0)))),INT((M62+1-DATE(YEAR(M62+1),1,1))/7+1),"")),INDEX(Lune!$B$1:$B$1000,MATCH(M62,Lune!$A$1:$A$1000,0),1)))</f>
        <v/>
      </c>
      <c r="T62" s="25" t="str">
        <f t="shared" si="14"/>
        <v>M</v>
      </c>
      <c r="U62" s="26">
        <f t="shared" si="20"/>
        <v>46287</v>
      </c>
      <c r="V62" s="27" t="str">
        <f>IF(MOD(MATCH(U62,Vacances!$A$3:$A$202,1),2)=1," ","")</f>
        <v/>
      </c>
      <c r="W62" s="27" t="str">
        <f>IF(MOD(MATCH(U62,Vacances!$B$3:$B$202,1),2)=1," ","")</f>
        <v/>
      </c>
      <c r="X62" s="27" t="str">
        <f>IF(MOD(MATCH(U62,Vacances!$C$3:$C$202,1),2)=1," ","")</f>
        <v/>
      </c>
      <c r="Y62" s="28" t="str">
        <v xml:space="preserve"> </v>
      </c>
      <c r="Z62" s="29"/>
      <c r="AA62" s="87" t="str">
        <f>IF(U62="","",IF(ISERROR(MATCH(U62,Lune!$A$1:$A$1000,0)),IF(WEEKDAY(U62)=5,INT((U62-DATE(YEAR(U62),1,1))/7+1),IF(AND(WEEKDAY(U62)=4,NOT( ISERROR(MATCH(U62+1,Lune!$A$1:$A$1000,0)))),INT((U62+1-DATE(YEAR(U62+1),1,1))/7+1),"")),INDEX(Lune!$B$1:$B$1000,MATCH(U62,Lune!$A$1:$A$1000,0),1)))</f>
        <v/>
      </c>
      <c r="AB62" s="25" t="str">
        <f t="shared" si="15"/>
        <v>J</v>
      </c>
      <c r="AC62" s="26">
        <f t="shared" si="21"/>
        <v>46317</v>
      </c>
      <c r="AD62" s="27" t="str">
        <f>IF(MOD(MATCH(AC62,Vacances!$A$3:$A$202,1),2)=1," ","")</f>
        <v xml:space="preserve"> </v>
      </c>
      <c r="AE62" s="27" t="str">
        <f>IF(MOD(MATCH(AC62,Vacances!$B$3:$B$202,1),2)=1," ","")</f>
        <v xml:space="preserve"> </v>
      </c>
      <c r="AF62" s="27" t="str">
        <f>IF(MOD(MATCH(AC62,Vacances!$C$3:$C$202,1),2)=1," ","")</f>
        <v xml:space="preserve"> </v>
      </c>
      <c r="AG62" s="28" t="str">
        <v xml:space="preserve"> </v>
      </c>
      <c r="AH62" s="29"/>
      <c r="AI62" s="87">
        <f>IF(AC62="","",IF(ISERROR(MATCH(AC62,Lune!$A$1:$A$1000,0)),IF(WEEKDAY(AC62)=5,INT((AC62-DATE(YEAR(AC62),1,1))/7+1),IF(AND(WEEKDAY(AC62)=4,NOT( ISERROR(MATCH(AC62+1,Lune!$A$1:$A$1000,0)))),INT((AC62+1-DATE(YEAR(AC62+1),1,1))/7+1),"")),INDEX(Lune!$B$1:$B$1000,MATCH(AC62,Lune!$A$1:$A$1000,0),1)))</f>
        <v>43</v>
      </c>
      <c r="AJ62" s="25" t="str">
        <f t="shared" si="16"/>
        <v>D</v>
      </c>
      <c r="AK62" s="26">
        <f t="shared" si="22"/>
        <v>46348</v>
      </c>
      <c r="AL62" s="27" t="str">
        <f>IF(MOD(MATCH(AK62,Vacances!$A$3:$A$202,1),2)=1," ","")</f>
        <v/>
      </c>
      <c r="AM62" s="27" t="str">
        <f>IF(MOD(MATCH(AK62,Vacances!$B$3:$B$202,1),2)=1," ","")</f>
        <v/>
      </c>
      <c r="AN62" s="27" t="str">
        <f>IF(MOD(MATCH(AK62,Vacances!$C$3:$C$202,1),2)=1," ","")</f>
        <v/>
      </c>
      <c r="AO62" s="28" t="str">
        <v xml:space="preserve"> </v>
      </c>
      <c r="AP62" s="29"/>
      <c r="AQ62" s="87" t="str">
        <f>IF(AK62="","",IF(ISERROR(MATCH(AK62,Lune!$A$1:$A$1000,0)),IF(WEEKDAY(AK62)=5,INT((AK62-DATE(YEAR(AK62),1,1))/7+1),IF(AND(WEEKDAY(AK62)=4,NOT( ISERROR(MATCH(AK62+1,Lune!$A$1:$A$1000,0)))),INT((AK62+1-DATE(YEAR(AK62+1),1,1))/7+1),"")),INDEX(Lune!$B$1:$B$1000,MATCH(AK62,Lune!$A$1:$A$1000,0),1)))</f>
        <v/>
      </c>
      <c r="AR62" s="25" t="str">
        <f t="shared" si="17"/>
        <v>M</v>
      </c>
      <c r="AS62" s="26">
        <f t="shared" si="23"/>
        <v>46378</v>
      </c>
      <c r="AT62" s="27" t="str">
        <f>IF(MOD(MATCH(AS62,Vacances!$A$3:$A$202,1),2)=1," ","")</f>
        <v xml:space="preserve"> </v>
      </c>
      <c r="AU62" s="27" t="str">
        <f>IF(MOD(MATCH(AS62,Vacances!$B$3:$B$202,1),2)=1," ","")</f>
        <v xml:space="preserve"> </v>
      </c>
      <c r="AV62" s="27" t="str">
        <f>IF(MOD(MATCH(AS62,Vacances!$C$3:$C$202,1),2)=1," ","")</f>
        <v xml:space="preserve"> </v>
      </c>
      <c r="AW62" s="28" t="str">
        <v xml:space="preserve"> </v>
      </c>
      <c r="AX62" s="29"/>
      <c r="AY62" s="87" t="str">
        <f>IF(AS62="","",IF(ISERROR(MATCH(AS62,Lune!$A$1:$A$1000,0)),IF(WEEKDAY(AS62)=5,INT((AS62-DATE(YEAR(AS62),1,1))/7+1),IF(AND(WEEKDAY(AS62)=4,NOT( ISERROR(MATCH(AS62+1,Lune!$A$1:$A$1000,0)))),INT((AS62+1-DATE(YEAR(AS62+1),1,1))/7+1),"")),INDEX(Lune!$B$1:$B$1000,MATCH(AS62,Lune!$A$1:$A$1000,0),1)))</f>
        <v/>
      </c>
    </row>
    <row r="63" spans="4:51" ht="15" customHeight="1" x14ac:dyDescent="0.25">
      <c r="D63" s="25" t="str">
        <f t="shared" si="12"/>
        <v>J</v>
      </c>
      <c r="E63" s="26">
        <f t="shared" si="18"/>
        <v>46226</v>
      </c>
      <c r="F63" s="27" t="str">
        <f>IF(MOD(MATCH(E63,Vacances!$A$3:$A$202,1),2)=1," ","")</f>
        <v xml:space="preserve"> </v>
      </c>
      <c r="G63" s="27" t="str">
        <f>IF(MOD(MATCH(E63,Vacances!$B$3:$B$202,1),2)=1," ","")</f>
        <v xml:space="preserve"> </v>
      </c>
      <c r="H63" s="27" t="str">
        <f>IF(MOD(MATCH(E63,Vacances!$C$3:$C$202,1),2)=1," ","")</f>
        <v xml:space="preserve"> </v>
      </c>
      <c r="I63" s="28" t="str">
        <v xml:space="preserve"> </v>
      </c>
      <c r="J63" s="29"/>
      <c r="K63" s="87">
        <f>IF(E63="","",IF(ISERROR(MATCH(E63,Lune!$A$1:$A$1000,0)),IF(WEEKDAY(E63)=5,INT((E63-DATE(YEAR(E63),1,1))/7+1),IF(AND(WEEKDAY(E63)=4,NOT( ISERROR(MATCH(E63+1,Lune!$A$1:$A$1000,0)))),INT((E63+1-DATE(YEAR(E63+1),1,1))/7+1),"")),INDEX(Lune!$B$1:$B$1000,MATCH(E63,Lune!$A$1:$A$1000,0),1)))</f>
        <v>30</v>
      </c>
      <c r="L63" s="25" t="str">
        <f t="shared" si="13"/>
        <v>D</v>
      </c>
      <c r="M63" s="26">
        <f t="shared" si="19"/>
        <v>46257</v>
      </c>
      <c r="N63" s="27" t="str">
        <f>IF(MOD(MATCH(M63,Vacances!$A$3:$A$202,1),2)=1," ","")</f>
        <v xml:space="preserve"> </v>
      </c>
      <c r="O63" s="27" t="str">
        <f>IF(MOD(MATCH(M63,Vacances!$B$3:$B$202,1),2)=1," ","")</f>
        <v xml:space="preserve"> </v>
      </c>
      <c r="P63" s="27" t="str">
        <f>IF(MOD(MATCH(M63,Vacances!$C$3:$C$202,1),2)=1," ","")</f>
        <v xml:space="preserve"> </v>
      </c>
      <c r="Q63" s="28" t="str">
        <v xml:space="preserve"> </v>
      </c>
      <c r="R63" s="29"/>
      <c r="S63" s="87" t="str">
        <f>IF(M63="","",IF(ISERROR(MATCH(M63,Lune!$A$1:$A$1000,0)),IF(WEEKDAY(M63)=5,INT((M63-DATE(YEAR(M63),1,1))/7+1),IF(AND(WEEKDAY(M63)=4,NOT( ISERROR(MATCH(M63+1,Lune!$A$1:$A$1000,0)))),INT((M63+1-DATE(YEAR(M63+1),1,1))/7+1),"")),INDEX(Lune!$B$1:$B$1000,MATCH(M63,Lune!$A$1:$A$1000,0),1)))</f>
        <v/>
      </c>
      <c r="T63" s="25" t="str">
        <f t="shared" si="14"/>
        <v>M</v>
      </c>
      <c r="U63" s="26">
        <f t="shared" si="20"/>
        <v>46288</v>
      </c>
      <c r="V63" s="27" t="str">
        <f>IF(MOD(MATCH(U63,Vacances!$A$3:$A$202,1),2)=1," ","")</f>
        <v/>
      </c>
      <c r="W63" s="27" t="str">
        <f>IF(MOD(MATCH(U63,Vacances!$B$3:$B$202,1),2)=1," ","")</f>
        <v/>
      </c>
      <c r="X63" s="27" t="str">
        <f>IF(MOD(MATCH(U63,Vacances!$C$3:$C$202,1),2)=1," ","")</f>
        <v/>
      </c>
      <c r="Y63" s="28" t="str">
        <v xml:space="preserve"> </v>
      </c>
      <c r="Z63" s="29"/>
      <c r="AA63" s="87" t="str">
        <f>IF(U63="","",IF(ISERROR(MATCH(U63,Lune!$A$1:$A$1000,0)),IF(WEEKDAY(U63)=5,INT((U63-DATE(YEAR(U63),1,1))/7+1),IF(AND(WEEKDAY(U63)=4,NOT( ISERROR(MATCH(U63+1,Lune!$A$1:$A$1000,0)))),INT((U63+1-DATE(YEAR(U63+1),1,1))/7+1),"")),INDEX(Lune!$B$1:$B$1000,MATCH(U63,Lune!$A$1:$A$1000,0),1)))</f>
        <v/>
      </c>
      <c r="AB63" s="25" t="str">
        <f t="shared" si="15"/>
        <v>V</v>
      </c>
      <c r="AC63" s="26">
        <f t="shared" si="21"/>
        <v>46318</v>
      </c>
      <c r="AD63" s="27" t="str">
        <f>IF(MOD(MATCH(AC63,Vacances!$A$3:$A$202,1),2)=1," ","")</f>
        <v xml:space="preserve"> </v>
      </c>
      <c r="AE63" s="27" t="str">
        <f>IF(MOD(MATCH(AC63,Vacances!$B$3:$B$202,1),2)=1," ","")</f>
        <v xml:space="preserve"> </v>
      </c>
      <c r="AF63" s="27" t="str">
        <f>IF(MOD(MATCH(AC63,Vacances!$C$3:$C$202,1),2)=1," ","")</f>
        <v xml:space="preserve"> </v>
      </c>
      <c r="AG63" s="28" t="str">
        <v xml:space="preserve"> </v>
      </c>
      <c r="AH63" s="29"/>
      <c r="AI63" s="87" t="str">
        <f>IF(AC63="","",IF(ISERROR(MATCH(AC63,Lune!$A$1:$A$1000,0)),IF(WEEKDAY(AC63)=5,INT((AC63-DATE(YEAR(AC63),1,1))/7+1),IF(AND(WEEKDAY(AC63)=4,NOT( ISERROR(MATCH(AC63+1,Lune!$A$1:$A$1000,0)))),INT((AC63+1-DATE(YEAR(AC63+1),1,1))/7+1),"")),INDEX(Lune!$B$1:$B$1000,MATCH(AC63,Lune!$A$1:$A$1000,0),1)))</f>
        <v/>
      </c>
      <c r="AJ63" s="25" t="str">
        <f t="shared" si="16"/>
        <v>L</v>
      </c>
      <c r="AK63" s="26">
        <f t="shared" si="22"/>
        <v>46349</v>
      </c>
      <c r="AL63" s="27" t="str">
        <f>IF(MOD(MATCH(AK63,Vacances!$A$3:$A$202,1),2)=1," ","")</f>
        <v/>
      </c>
      <c r="AM63" s="27" t="str">
        <f>IF(MOD(MATCH(AK63,Vacances!$B$3:$B$202,1),2)=1," ","")</f>
        <v/>
      </c>
      <c r="AN63" s="27" t="str">
        <f>IF(MOD(MATCH(AK63,Vacances!$C$3:$C$202,1),2)=1," ","")</f>
        <v/>
      </c>
      <c r="AO63" s="28" t="str">
        <v xml:space="preserve"> </v>
      </c>
      <c r="AP63" s="29"/>
      <c r="AQ63" s="87" t="str">
        <f>IF(AK63="","",IF(ISERROR(MATCH(AK63,Lune!$A$1:$A$1000,0)),IF(WEEKDAY(AK63)=5,INT((AK63-DATE(YEAR(AK63),1,1))/7+1),IF(AND(WEEKDAY(AK63)=4,NOT( ISERROR(MATCH(AK63+1,Lune!$A$1:$A$1000,0)))),INT((AK63+1-DATE(YEAR(AK63+1),1,1))/7+1),"")),INDEX(Lune!$B$1:$B$1000,MATCH(AK63,Lune!$A$1:$A$1000,0),1)))</f>
        <v/>
      </c>
      <c r="AR63" s="25" t="str">
        <f t="shared" si="17"/>
        <v>M</v>
      </c>
      <c r="AS63" s="26">
        <f t="shared" si="23"/>
        <v>46379</v>
      </c>
      <c r="AT63" s="27" t="str">
        <f>IF(MOD(MATCH(AS63,Vacances!$A$3:$A$202,1),2)=1," ","")</f>
        <v xml:space="preserve"> </v>
      </c>
      <c r="AU63" s="27" t="str">
        <f>IF(MOD(MATCH(AS63,Vacances!$B$3:$B$202,1),2)=1," ","")</f>
        <v xml:space="preserve"> </v>
      </c>
      <c r="AV63" s="27" t="str">
        <f>IF(MOD(MATCH(AS63,Vacances!$C$3:$C$202,1),2)=1," ","")</f>
        <v xml:space="preserve"> </v>
      </c>
      <c r="AW63" s="28" t="str">
        <v xml:space="preserve"> </v>
      </c>
      <c r="AX63" s="29"/>
      <c r="AY63" s="87">
        <f>IF(AS63="","",IF(ISERROR(MATCH(AS63,Lune!$A$1:$A$1000,0)),IF(WEEKDAY(AS63)=5,INT((AS63-DATE(YEAR(AS63),1,1))/7+1),IF(AND(WEEKDAY(AS63)=4,NOT( ISERROR(MATCH(AS63+1,Lune!$A$1:$A$1000,0)))),INT((AS63+1-DATE(YEAR(AS63+1),1,1))/7+1),"")),INDEX(Lune!$B$1:$B$1000,MATCH(AS63,Lune!$A$1:$A$1000,0),1)))</f>
        <v>52</v>
      </c>
    </row>
    <row r="64" spans="4:51" ht="15" customHeight="1" x14ac:dyDescent="0.25">
      <c r="D64" s="25" t="str">
        <f t="shared" si="12"/>
        <v>V</v>
      </c>
      <c r="E64" s="26">
        <f t="shared" si="18"/>
        <v>46227</v>
      </c>
      <c r="F64" s="27" t="str">
        <f>IF(MOD(MATCH(E64,Vacances!$A$3:$A$202,1),2)=1," ","")</f>
        <v xml:space="preserve"> </v>
      </c>
      <c r="G64" s="27" t="str">
        <f>IF(MOD(MATCH(E64,Vacances!$B$3:$B$202,1),2)=1," ","")</f>
        <v xml:space="preserve"> </v>
      </c>
      <c r="H64" s="27" t="str">
        <f>IF(MOD(MATCH(E64,Vacances!$C$3:$C$202,1),2)=1," ","")</f>
        <v xml:space="preserve"> </v>
      </c>
      <c r="I64" s="28" t="str">
        <v xml:space="preserve"> </v>
      </c>
      <c r="J64" s="29"/>
      <c r="K64" s="87" t="str">
        <f>IF(E64="","",IF(ISERROR(MATCH(E64,Lune!$A$1:$A$1000,0)),IF(WEEKDAY(E64)=5,INT((E64-DATE(YEAR(E64),1,1))/7+1),IF(AND(WEEKDAY(E64)=4,NOT( ISERROR(MATCH(E64+1,Lune!$A$1:$A$1000,0)))),INT((E64+1-DATE(YEAR(E64+1),1,1))/7+1),"")),INDEX(Lune!$B$1:$B$1000,MATCH(E64,Lune!$A$1:$A$1000,0),1)))</f>
        <v/>
      </c>
      <c r="L64" s="25" t="str">
        <f t="shared" si="13"/>
        <v>L</v>
      </c>
      <c r="M64" s="26">
        <f t="shared" si="19"/>
        <v>46258</v>
      </c>
      <c r="N64" s="27" t="str">
        <f>IF(MOD(MATCH(M64,Vacances!$A$3:$A$202,1),2)=1," ","")</f>
        <v xml:space="preserve"> </v>
      </c>
      <c r="O64" s="27" t="str">
        <f>IF(MOD(MATCH(M64,Vacances!$B$3:$B$202,1),2)=1," ","")</f>
        <v xml:space="preserve"> </v>
      </c>
      <c r="P64" s="27" t="str">
        <f>IF(MOD(MATCH(M64,Vacances!$C$3:$C$202,1),2)=1," ","")</f>
        <v xml:space="preserve"> </v>
      </c>
      <c r="Q64" s="28" t="str">
        <v xml:space="preserve"> </v>
      </c>
      <c r="R64" s="29"/>
      <c r="S64" s="87" t="str">
        <f>IF(M64="","",IF(ISERROR(MATCH(M64,Lune!$A$1:$A$1000,0)),IF(WEEKDAY(M64)=5,INT((M64-DATE(YEAR(M64),1,1))/7+1),IF(AND(WEEKDAY(M64)=4,NOT( ISERROR(MATCH(M64+1,Lune!$A$1:$A$1000,0)))),INT((M64+1-DATE(YEAR(M64+1),1,1))/7+1),"")),INDEX(Lune!$B$1:$B$1000,MATCH(M64,Lune!$A$1:$A$1000,0),1)))</f>
        <v/>
      </c>
      <c r="T64" s="25" t="str">
        <f t="shared" si="14"/>
        <v>J</v>
      </c>
      <c r="U64" s="26">
        <f t="shared" si="20"/>
        <v>46289</v>
      </c>
      <c r="V64" s="27" t="str">
        <f>IF(MOD(MATCH(U64,Vacances!$A$3:$A$202,1),2)=1," ","")</f>
        <v/>
      </c>
      <c r="W64" s="27" t="str">
        <f>IF(MOD(MATCH(U64,Vacances!$B$3:$B$202,1),2)=1," ","")</f>
        <v/>
      </c>
      <c r="X64" s="27" t="str">
        <f>IF(MOD(MATCH(U64,Vacances!$C$3:$C$202,1),2)=1," ","")</f>
        <v/>
      </c>
      <c r="Y64" s="28" t="str">
        <v xml:space="preserve"> </v>
      </c>
      <c r="Z64" s="29"/>
      <c r="AA64" s="87">
        <f>IF(U64="","",IF(ISERROR(MATCH(U64,Lune!$A$1:$A$1000,0)),IF(WEEKDAY(U64)=5,INT((U64-DATE(YEAR(U64),1,1))/7+1),IF(AND(WEEKDAY(U64)=4,NOT( ISERROR(MATCH(U64+1,Lune!$A$1:$A$1000,0)))),INT((U64+1-DATE(YEAR(U64+1),1,1))/7+1),"")),INDEX(Lune!$B$1:$B$1000,MATCH(U64,Lune!$A$1:$A$1000,0),1)))</f>
        <v>39</v>
      </c>
      <c r="AB64" s="25" t="str">
        <f t="shared" si="15"/>
        <v>S</v>
      </c>
      <c r="AC64" s="26">
        <f t="shared" si="21"/>
        <v>46319</v>
      </c>
      <c r="AD64" s="27" t="str">
        <f>IF(MOD(MATCH(AC64,Vacances!$A$3:$A$202,1),2)=1," ","")</f>
        <v xml:space="preserve"> </v>
      </c>
      <c r="AE64" s="27" t="str">
        <f>IF(MOD(MATCH(AC64,Vacances!$B$3:$B$202,1),2)=1," ","")</f>
        <v xml:space="preserve"> </v>
      </c>
      <c r="AF64" s="27" t="str">
        <f>IF(MOD(MATCH(AC64,Vacances!$C$3:$C$202,1),2)=1," ","")</f>
        <v xml:space="preserve"> </v>
      </c>
      <c r="AG64" s="28" t="str">
        <v xml:space="preserve"> </v>
      </c>
      <c r="AH64" s="29"/>
      <c r="AI64" s="87" t="str">
        <f>IF(AC64="","",IF(ISERROR(MATCH(AC64,Lune!$A$1:$A$1000,0)),IF(WEEKDAY(AC64)=5,INT((AC64-DATE(YEAR(AC64),1,1))/7+1),IF(AND(WEEKDAY(AC64)=4,NOT( ISERROR(MATCH(AC64+1,Lune!$A$1:$A$1000,0)))),INT((AC64+1-DATE(YEAR(AC64+1),1,1))/7+1),"")),INDEX(Lune!$B$1:$B$1000,MATCH(AC64,Lune!$A$1:$A$1000,0),1)))</f>
        <v/>
      </c>
      <c r="AJ64" s="25" t="str">
        <f t="shared" si="16"/>
        <v>M</v>
      </c>
      <c r="AK64" s="26">
        <f t="shared" si="22"/>
        <v>46350</v>
      </c>
      <c r="AL64" s="27" t="str">
        <f>IF(MOD(MATCH(AK64,Vacances!$A$3:$A$202,1),2)=1," ","")</f>
        <v/>
      </c>
      <c r="AM64" s="27" t="str">
        <f>IF(MOD(MATCH(AK64,Vacances!$B$3:$B$202,1),2)=1," ","")</f>
        <v/>
      </c>
      <c r="AN64" s="27" t="str">
        <f>IF(MOD(MATCH(AK64,Vacances!$C$3:$C$202,1),2)=1," ","")</f>
        <v/>
      </c>
      <c r="AO64" s="28" t="str">
        <v xml:space="preserve"> </v>
      </c>
      <c r="AP64" s="29"/>
      <c r="AQ64" s="87" t="str">
        <f>IF(AK64="","",IF(ISERROR(MATCH(AK64,Lune!$A$1:$A$1000,0)),IF(WEEKDAY(AK64)=5,INT((AK64-DATE(YEAR(AK64),1,1))/7+1),IF(AND(WEEKDAY(AK64)=4,NOT( ISERROR(MATCH(AK64+1,Lune!$A$1:$A$1000,0)))),INT((AK64+1-DATE(YEAR(AK64+1),1,1))/7+1),"")),INDEX(Lune!$B$1:$B$1000,MATCH(AK64,Lune!$A$1:$A$1000,0),1)))</f>
        <v>○</v>
      </c>
      <c r="AR64" s="25" t="str">
        <f t="shared" si="17"/>
        <v>J</v>
      </c>
      <c r="AS64" s="26">
        <f t="shared" si="23"/>
        <v>46380</v>
      </c>
      <c r="AT64" s="27" t="str">
        <f>IF(MOD(MATCH(AS64,Vacances!$A$3:$A$202,1),2)=1," ","")</f>
        <v xml:space="preserve"> </v>
      </c>
      <c r="AU64" s="27" t="str">
        <f>IF(MOD(MATCH(AS64,Vacances!$B$3:$B$202,1),2)=1," ","")</f>
        <v xml:space="preserve"> </v>
      </c>
      <c r="AV64" s="27" t="str">
        <f>IF(MOD(MATCH(AS64,Vacances!$C$3:$C$202,1),2)=1," ","")</f>
        <v xml:space="preserve"> </v>
      </c>
      <c r="AW64" s="28" t="str">
        <v xml:space="preserve"> </v>
      </c>
      <c r="AX64" s="29"/>
      <c r="AY64" s="87" t="str">
        <f>IF(AS64="","",IF(ISERROR(MATCH(AS64,Lune!$A$1:$A$1000,0)),IF(WEEKDAY(AS64)=5,INT((AS64-DATE(YEAR(AS64),1,1))/7+1),IF(AND(WEEKDAY(AS64)=4,NOT( ISERROR(MATCH(AS64+1,Lune!$A$1:$A$1000,0)))),INT((AS64+1-DATE(YEAR(AS64+1),1,1))/7+1),"")),INDEX(Lune!$B$1:$B$1000,MATCH(AS64,Lune!$A$1:$A$1000,0),1)))</f>
        <v>○</v>
      </c>
    </row>
    <row r="65" spans="4:51" ht="15" customHeight="1" x14ac:dyDescent="0.25">
      <c r="D65" s="25" t="str">
        <f t="shared" si="12"/>
        <v>S</v>
      </c>
      <c r="E65" s="26">
        <f t="shared" si="18"/>
        <v>46228</v>
      </c>
      <c r="F65" s="27" t="str">
        <f>IF(MOD(MATCH(E65,Vacances!$A$3:$A$202,1),2)=1," ","")</f>
        <v xml:space="preserve"> </v>
      </c>
      <c r="G65" s="27" t="str">
        <f>IF(MOD(MATCH(E65,Vacances!$B$3:$B$202,1),2)=1," ","")</f>
        <v xml:space="preserve"> </v>
      </c>
      <c r="H65" s="27" t="str">
        <f>IF(MOD(MATCH(E65,Vacances!$C$3:$C$202,1),2)=1," ","")</f>
        <v xml:space="preserve"> </v>
      </c>
      <c r="I65" s="28" t="str">
        <v xml:space="preserve"> </v>
      </c>
      <c r="J65" s="29"/>
      <c r="K65" s="87" t="str">
        <f>IF(E65="","",IF(ISERROR(MATCH(E65,Lune!$A$1:$A$1000,0)),IF(WEEKDAY(E65)=5,INT((E65-DATE(YEAR(E65),1,1))/7+1),IF(AND(WEEKDAY(E65)=4,NOT( ISERROR(MATCH(E65+1,Lune!$A$1:$A$1000,0)))),INT((E65+1-DATE(YEAR(E65+1),1,1))/7+1),"")),INDEX(Lune!$B$1:$B$1000,MATCH(E65,Lune!$A$1:$A$1000,0),1)))</f>
        <v/>
      </c>
      <c r="L65" s="25" t="str">
        <f t="shared" si="13"/>
        <v>M</v>
      </c>
      <c r="M65" s="26">
        <f t="shared" si="19"/>
        <v>46259</v>
      </c>
      <c r="N65" s="27" t="str">
        <f>IF(MOD(MATCH(M65,Vacances!$A$3:$A$202,1),2)=1," ","")</f>
        <v xml:space="preserve"> </v>
      </c>
      <c r="O65" s="27" t="str">
        <f>IF(MOD(MATCH(M65,Vacances!$B$3:$B$202,1),2)=1," ","")</f>
        <v xml:space="preserve"> </v>
      </c>
      <c r="P65" s="27" t="str">
        <f>IF(MOD(MATCH(M65,Vacances!$C$3:$C$202,1),2)=1," ","")</f>
        <v xml:space="preserve"> </v>
      </c>
      <c r="Q65" s="28" t="str">
        <v xml:space="preserve"> </v>
      </c>
      <c r="R65" s="29"/>
      <c r="S65" s="87" t="str">
        <f>IF(M65="","",IF(ISERROR(MATCH(M65,Lune!$A$1:$A$1000,0)),IF(WEEKDAY(M65)=5,INT((M65-DATE(YEAR(M65),1,1))/7+1),IF(AND(WEEKDAY(M65)=4,NOT( ISERROR(MATCH(M65+1,Lune!$A$1:$A$1000,0)))),INT((M65+1-DATE(YEAR(M65+1),1,1))/7+1),"")),INDEX(Lune!$B$1:$B$1000,MATCH(M65,Lune!$A$1:$A$1000,0),1)))</f>
        <v/>
      </c>
      <c r="T65" s="25" t="str">
        <f t="shared" si="14"/>
        <v>V</v>
      </c>
      <c r="U65" s="26">
        <f t="shared" si="20"/>
        <v>46290</v>
      </c>
      <c r="V65" s="27" t="str">
        <f>IF(MOD(MATCH(U65,Vacances!$A$3:$A$202,1),2)=1," ","")</f>
        <v/>
      </c>
      <c r="W65" s="27" t="str">
        <f>IF(MOD(MATCH(U65,Vacances!$B$3:$B$202,1),2)=1," ","")</f>
        <v/>
      </c>
      <c r="X65" s="27" t="str">
        <f>IF(MOD(MATCH(U65,Vacances!$C$3:$C$202,1),2)=1," ","")</f>
        <v/>
      </c>
      <c r="Y65" s="28" t="str">
        <v xml:space="preserve"> </v>
      </c>
      <c r="Z65" s="29"/>
      <c r="AA65" s="87" t="str">
        <f>IF(U65="","",IF(ISERROR(MATCH(U65,Lune!$A$1:$A$1000,0)),IF(WEEKDAY(U65)=5,INT((U65-DATE(YEAR(U65),1,1))/7+1),IF(AND(WEEKDAY(U65)=4,NOT( ISERROR(MATCH(U65+1,Lune!$A$1:$A$1000,0)))),INT((U65+1-DATE(YEAR(U65+1),1,1))/7+1),"")),INDEX(Lune!$B$1:$B$1000,MATCH(U65,Lune!$A$1:$A$1000,0),1)))</f>
        <v/>
      </c>
      <c r="AB65" s="25" t="str">
        <f t="shared" si="15"/>
        <v>D</v>
      </c>
      <c r="AC65" s="26">
        <f t="shared" si="21"/>
        <v>46320</v>
      </c>
      <c r="AD65" s="27" t="str">
        <f>IF(MOD(MATCH(AC65,Vacances!$A$3:$A$202,1),2)=1," ","")</f>
        <v xml:space="preserve"> </v>
      </c>
      <c r="AE65" s="27" t="str">
        <f>IF(MOD(MATCH(AC65,Vacances!$B$3:$B$202,1),2)=1," ","")</f>
        <v xml:space="preserve"> </v>
      </c>
      <c r="AF65" s="27" t="str">
        <f>IF(MOD(MATCH(AC65,Vacances!$C$3:$C$202,1),2)=1," ","")</f>
        <v xml:space="preserve"> </v>
      </c>
      <c r="AG65" s="28" t="str">
        <v xml:space="preserve"> heure d'hiver -1h </v>
      </c>
      <c r="AH65" s="29"/>
      <c r="AI65" s="87" t="str">
        <f>IF(AC65="","",IF(ISERROR(MATCH(AC65,Lune!$A$1:$A$1000,0)),IF(WEEKDAY(AC65)=5,INT((AC65-DATE(YEAR(AC65),1,1))/7+1),IF(AND(WEEKDAY(AC65)=4,NOT( ISERROR(MATCH(AC65+1,Lune!$A$1:$A$1000,0)))),INT((AC65+1-DATE(YEAR(AC65+1),1,1))/7+1),"")),INDEX(Lune!$B$1:$B$1000,MATCH(AC65,Lune!$A$1:$A$1000,0),1)))</f>
        <v/>
      </c>
      <c r="AJ65" s="25" t="str">
        <f t="shared" si="16"/>
        <v>M</v>
      </c>
      <c r="AK65" s="26">
        <f t="shared" si="22"/>
        <v>46351</v>
      </c>
      <c r="AL65" s="27" t="str">
        <f>IF(MOD(MATCH(AK65,Vacances!$A$3:$A$202,1),2)=1," ","")</f>
        <v/>
      </c>
      <c r="AM65" s="27" t="str">
        <f>IF(MOD(MATCH(AK65,Vacances!$B$3:$B$202,1),2)=1," ","")</f>
        <v/>
      </c>
      <c r="AN65" s="27" t="str">
        <f>IF(MOD(MATCH(AK65,Vacances!$C$3:$C$202,1),2)=1," ","")</f>
        <v/>
      </c>
      <c r="AO65" s="28" t="str">
        <v xml:space="preserve"> </v>
      </c>
      <c r="AP65" s="29"/>
      <c r="AQ65" s="87" t="str">
        <f>IF(AK65="","",IF(ISERROR(MATCH(AK65,Lune!$A$1:$A$1000,0)),IF(WEEKDAY(AK65)=5,INT((AK65-DATE(YEAR(AK65),1,1))/7+1),IF(AND(WEEKDAY(AK65)=4,NOT( ISERROR(MATCH(AK65+1,Lune!$A$1:$A$1000,0)))),INT((AK65+1-DATE(YEAR(AK65+1),1,1))/7+1),"")),INDEX(Lune!$B$1:$B$1000,MATCH(AK65,Lune!$A$1:$A$1000,0),1)))</f>
        <v/>
      </c>
      <c r="AR65" s="25" t="str">
        <f t="shared" si="17"/>
        <v>V</v>
      </c>
      <c r="AS65" s="26">
        <f t="shared" si="23"/>
        <v>46381</v>
      </c>
      <c r="AT65" s="27" t="str">
        <f>IF(MOD(MATCH(AS65,Vacances!$A$3:$A$202,1),2)=1," ","")</f>
        <v xml:space="preserve"> </v>
      </c>
      <c r="AU65" s="27" t="str">
        <f>IF(MOD(MATCH(AS65,Vacances!$B$3:$B$202,1),2)=1," ","")</f>
        <v xml:space="preserve"> </v>
      </c>
      <c r="AV65" s="27" t="str">
        <f>IF(MOD(MATCH(AS65,Vacances!$C$3:$C$202,1),2)=1," ","")</f>
        <v xml:space="preserve"> </v>
      </c>
      <c r="AW65" s="28" t="str">
        <v xml:space="preserve"> Noël</v>
      </c>
      <c r="AX65" s="29"/>
      <c r="AY65" s="87" t="str">
        <f>IF(AS65="","",IF(ISERROR(MATCH(AS65,Lune!$A$1:$A$1000,0)),IF(WEEKDAY(AS65)=5,INT((AS65-DATE(YEAR(AS65),1,1))/7+1),IF(AND(WEEKDAY(AS65)=4,NOT( ISERROR(MATCH(AS65+1,Lune!$A$1:$A$1000,0)))),INT((AS65+1-DATE(YEAR(AS65+1),1,1))/7+1),"")),INDEX(Lune!$B$1:$B$1000,MATCH(AS65,Lune!$A$1:$A$1000,0),1)))</f>
        <v/>
      </c>
    </row>
    <row r="66" spans="4:51" ht="15" customHeight="1" x14ac:dyDescent="0.25">
      <c r="D66" s="25" t="str">
        <f t="shared" si="12"/>
        <v>D</v>
      </c>
      <c r="E66" s="26">
        <f t="shared" si="18"/>
        <v>46229</v>
      </c>
      <c r="F66" s="27" t="str">
        <f>IF(MOD(MATCH(E66,Vacances!$A$3:$A$202,1),2)=1," ","")</f>
        <v xml:space="preserve"> </v>
      </c>
      <c r="G66" s="27" t="str">
        <f>IF(MOD(MATCH(E66,Vacances!$B$3:$B$202,1),2)=1," ","")</f>
        <v xml:space="preserve"> </v>
      </c>
      <c r="H66" s="27" t="str">
        <f>IF(MOD(MATCH(E66,Vacances!$C$3:$C$202,1),2)=1," ","")</f>
        <v xml:space="preserve"> </v>
      </c>
      <c r="I66" s="28" t="str">
        <v xml:space="preserve"> </v>
      </c>
      <c r="J66" s="29"/>
      <c r="K66" s="87" t="str">
        <f>IF(E66="","",IF(ISERROR(MATCH(E66,Lune!$A$1:$A$1000,0)),IF(WEEKDAY(E66)=5,INT((E66-DATE(YEAR(E66),1,1))/7+1),IF(AND(WEEKDAY(E66)=4,NOT( ISERROR(MATCH(E66+1,Lune!$A$1:$A$1000,0)))),INT((E66+1-DATE(YEAR(E66+1),1,1))/7+1),"")),INDEX(Lune!$B$1:$B$1000,MATCH(E66,Lune!$A$1:$A$1000,0),1)))</f>
        <v/>
      </c>
      <c r="L66" s="25" t="str">
        <f t="shared" si="13"/>
        <v>M</v>
      </c>
      <c r="M66" s="26">
        <f t="shared" si="19"/>
        <v>46260</v>
      </c>
      <c r="N66" s="27" t="str">
        <f>IF(MOD(MATCH(M66,Vacances!$A$3:$A$202,1),2)=1," ","")</f>
        <v xml:space="preserve"> </v>
      </c>
      <c r="O66" s="27" t="str">
        <f>IF(MOD(MATCH(M66,Vacances!$B$3:$B$202,1),2)=1," ","")</f>
        <v xml:space="preserve"> </v>
      </c>
      <c r="P66" s="27" t="str">
        <f>IF(MOD(MATCH(M66,Vacances!$C$3:$C$202,1),2)=1," ","")</f>
        <v xml:space="preserve"> </v>
      </c>
      <c r="Q66" s="28" t="str">
        <v xml:space="preserve"> </v>
      </c>
      <c r="R66" s="29"/>
      <c r="S66" s="87" t="str">
        <f>IF(M66="","",IF(ISERROR(MATCH(M66,Lune!$A$1:$A$1000,0)),IF(WEEKDAY(M66)=5,INT((M66-DATE(YEAR(M66),1,1))/7+1),IF(AND(WEEKDAY(M66)=4,NOT( ISERROR(MATCH(M66+1,Lune!$A$1:$A$1000,0)))),INT((M66+1-DATE(YEAR(M66+1),1,1))/7+1),"")),INDEX(Lune!$B$1:$B$1000,MATCH(M66,Lune!$A$1:$A$1000,0),1)))</f>
        <v/>
      </c>
      <c r="T66" s="25" t="str">
        <f t="shared" si="14"/>
        <v>S</v>
      </c>
      <c r="U66" s="26">
        <f t="shared" si="20"/>
        <v>46291</v>
      </c>
      <c r="V66" s="27" t="str">
        <f>IF(MOD(MATCH(U66,Vacances!$A$3:$A$202,1),2)=1," ","")</f>
        <v/>
      </c>
      <c r="W66" s="27" t="str">
        <f>IF(MOD(MATCH(U66,Vacances!$B$3:$B$202,1),2)=1," ","")</f>
        <v/>
      </c>
      <c r="X66" s="27" t="str">
        <f>IF(MOD(MATCH(U66,Vacances!$C$3:$C$202,1),2)=1," ","")</f>
        <v/>
      </c>
      <c r="Y66" s="28" t="str">
        <v xml:space="preserve"> </v>
      </c>
      <c r="Z66" s="29"/>
      <c r="AA66" s="87" t="str">
        <f>IF(U66="","",IF(ISERROR(MATCH(U66,Lune!$A$1:$A$1000,0)),IF(WEEKDAY(U66)=5,INT((U66-DATE(YEAR(U66),1,1))/7+1),IF(AND(WEEKDAY(U66)=4,NOT( ISERROR(MATCH(U66+1,Lune!$A$1:$A$1000,0)))),INT((U66+1-DATE(YEAR(U66+1),1,1))/7+1),"")),INDEX(Lune!$B$1:$B$1000,MATCH(U66,Lune!$A$1:$A$1000,0),1)))</f>
        <v>○</v>
      </c>
      <c r="AB66" s="25" t="str">
        <f t="shared" si="15"/>
        <v>L</v>
      </c>
      <c r="AC66" s="26">
        <f t="shared" si="21"/>
        <v>46321</v>
      </c>
      <c r="AD66" s="27" t="str">
        <f>IF(MOD(MATCH(AC66,Vacances!$A$3:$A$202,1),2)=1," ","")</f>
        <v xml:space="preserve"> </v>
      </c>
      <c r="AE66" s="27" t="str">
        <f>IF(MOD(MATCH(AC66,Vacances!$B$3:$B$202,1),2)=1," ","")</f>
        <v xml:space="preserve"> </v>
      </c>
      <c r="AF66" s="27" t="str">
        <f>IF(MOD(MATCH(AC66,Vacances!$C$3:$C$202,1),2)=1," ","")</f>
        <v xml:space="preserve"> </v>
      </c>
      <c r="AG66" s="28" t="str">
        <v xml:space="preserve"> </v>
      </c>
      <c r="AH66" s="29"/>
      <c r="AI66" s="87" t="str">
        <f>IF(AC66="","",IF(ISERROR(MATCH(AC66,Lune!$A$1:$A$1000,0)),IF(WEEKDAY(AC66)=5,INT((AC66-DATE(YEAR(AC66),1,1))/7+1),IF(AND(WEEKDAY(AC66)=4,NOT( ISERROR(MATCH(AC66+1,Lune!$A$1:$A$1000,0)))),INT((AC66+1-DATE(YEAR(AC66+1),1,1))/7+1),"")),INDEX(Lune!$B$1:$B$1000,MATCH(AC66,Lune!$A$1:$A$1000,0),1)))</f>
        <v>○</v>
      </c>
      <c r="AJ66" s="25" t="str">
        <f t="shared" si="16"/>
        <v>J</v>
      </c>
      <c r="AK66" s="26">
        <f t="shared" si="22"/>
        <v>46352</v>
      </c>
      <c r="AL66" s="27" t="str">
        <f>IF(MOD(MATCH(AK66,Vacances!$A$3:$A$202,1),2)=1," ","")</f>
        <v/>
      </c>
      <c r="AM66" s="27" t="str">
        <f>IF(MOD(MATCH(AK66,Vacances!$B$3:$B$202,1),2)=1," ","")</f>
        <v/>
      </c>
      <c r="AN66" s="27" t="str">
        <f>IF(MOD(MATCH(AK66,Vacances!$C$3:$C$202,1),2)=1," ","")</f>
        <v/>
      </c>
      <c r="AO66" s="28" t="str">
        <v xml:space="preserve"> </v>
      </c>
      <c r="AP66" s="29"/>
      <c r="AQ66" s="87">
        <f>IF(AK66="","",IF(ISERROR(MATCH(AK66,Lune!$A$1:$A$1000,0)),IF(WEEKDAY(AK66)=5,INT((AK66-DATE(YEAR(AK66),1,1))/7+1),IF(AND(WEEKDAY(AK66)=4,NOT( ISERROR(MATCH(AK66+1,Lune!$A$1:$A$1000,0)))),INT((AK66+1-DATE(YEAR(AK66+1),1,1))/7+1),"")),INDEX(Lune!$B$1:$B$1000,MATCH(AK66,Lune!$A$1:$A$1000,0),1)))</f>
        <v>48</v>
      </c>
      <c r="AR66" s="25" t="str">
        <f t="shared" si="17"/>
        <v>S</v>
      </c>
      <c r="AS66" s="26">
        <f t="shared" si="23"/>
        <v>46382</v>
      </c>
      <c r="AT66" s="27" t="str">
        <f>IF(MOD(MATCH(AS66,Vacances!$A$3:$A$202,1),2)=1," ","")</f>
        <v xml:space="preserve"> </v>
      </c>
      <c r="AU66" s="27" t="str">
        <f>IF(MOD(MATCH(AS66,Vacances!$B$3:$B$202,1),2)=1," ","")</f>
        <v xml:space="preserve"> </v>
      </c>
      <c r="AV66" s="27" t="str">
        <f>IF(MOD(MATCH(AS66,Vacances!$C$3:$C$202,1),2)=1," ","")</f>
        <v xml:space="preserve"> </v>
      </c>
      <c r="AW66" s="28" t="str">
        <v xml:space="preserve"> </v>
      </c>
      <c r="AX66" s="29"/>
      <c r="AY66" s="87" t="str">
        <f>IF(AS66="","",IF(ISERROR(MATCH(AS66,Lune!$A$1:$A$1000,0)),IF(WEEKDAY(AS66)=5,INT((AS66-DATE(YEAR(AS66),1,1))/7+1),IF(AND(WEEKDAY(AS66)=4,NOT( ISERROR(MATCH(AS66+1,Lune!$A$1:$A$1000,0)))),INT((AS66+1-DATE(YEAR(AS66+1),1,1))/7+1),"")),INDEX(Lune!$B$1:$B$1000,MATCH(AS66,Lune!$A$1:$A$1000,0),1)))</f>
        <v/>
      </c>
    </row>
    <row r="67" spans="4:51" ht="15" customHeight="1" x14ac:dyDescent="0.25">
      <c r="D67" s="25" t="str">
        <f t="shared" si="12"/>
        <v>L</v>
      </c>
      <c r="E67" s="26">
        <f t="shared" si="18"/>
        <v>46230</v>
      </c>
      <c r="F67" s="27" t="str">
        <f>IF(MOD(MATCH(E67,Vacances!$A$3:$A$202,1),2)=1," ","")</f>
        <v xml:space="preserve"> </v>
      </c>
      <c r="G67" s="27" t="str">
        <f>IF(MOD(MATCH(E67,Vacances!$B$3:$B$202,1),2)=1," ","")</f>
        <v xml:space="preserve"> </v>
      </c>
      <c r="H67" s="27" t="str">
        <f>IF(MOD(MATCH(E67,Vacances!$C$3:$C$202,1),2)=1," ","")</f>
        <v xml:space="preserve"> </v>
      </c>
      <c r="I67" s="28" t="str">
        <v xml:space="preserve"> </v>
      </c>
      <c r="J67" s="29"/>
      <c r="K67" s="87" t="str">
        <f>IF(E67="","",IF(ISERROR(MATCH(E67,Lune!$A$1:$A$1000,0)),IF(WEEKDAY(E67)=5,INT((E67-DATE(YEAR(E67),1,1))/7+1),IF(AND(WEEKDAY(E67)=4,NOT( ISERROR(MATCH(E67+1,Lune!$A$1:$A$1000,0)))),INT((E67+1-DATE(YEAR(E67+1),1,1))/7+1),"")),INDEX(Lune!$B$1:$B$1000,MATCH(E67,Lune!$A$1:$A$1000,0),1)))</f>
        <v/>
      </c>
      <c r="L67" s="25" t="str">
        <f t="shared" si="13"/>
        <v>J</v>
      </c>
      <c r="M67" s="26">
        <f t="shared" si="19"/>
        <v>46261</v>
      </c>
      <c r="N67" s="27" t="str">
        <f>IF(MOD(MATCH(M67,Vacances!$A$3:$A$202,1),2)=1," ","")</f>
        <v xml:space="preserve"> </v>
      </c>
      <c r="O67" s="27" t="str">
        <f>IF(MOD(MATCH(M67,Vacances!$B$3:$B$202,1),2)=1," ","")</f>
        <v xml:space="preserve"> </v>
      </c>
      <c r="P67" s="27" t="str">
        <f>IF(MOD(MATCH(M67,Vacances!$C$3:$C$202,1),2)=1," ","")</f>
        <v xml:space="preserve"> </v>
      </c>
      <c r="Q67" s="28" t="str">
        <v xml:space="preserve"> </v>
      </c>
      <c r="R67" s="29"/>
      <c r="S67" s="87">
        <f>IF(M67="","",IF(ISERROR(MATCH(M67,Lune!$A$1:$A$1000,0)),IF(WEEKDAY(M67)=5,INT((M67-DATE(YEAR(M67),1,1))/7+1),IF(AND(WEEKDAY(M67)=4,NOT( ISERROR(MATCH(M67+1,Lune!$A$1:$A$1000,0)))),INT((M67+1-DATE(YEAR(M67+1),1,1))/7+1),"")),INDEX(Lune!$B$1:$B$1000,MATCH(M67,Lune!$A$1:$A$1000,0),1)))</f>
        <v>35</v>
      </c>
      <c r="T67" s="25" t="str">
        <f t="shared" si="14"/>
        <v>D</v>
      </c>
      <c r="U67" s="26">
        <f t="shared" si="20"/>
        <v>46292</v>
      </c>
      <c r="V67" s="27" t="str">
        <f>IF(MOD(MATCH(U67,Vacances!$A$3:$A$202,1),2)=1," ","")</f>
        <v/>
      </c>
      <c r="W67" s="27" t="str">
        <f>IF(MOD(MATCH(U67,Vacances!$B$3:$B$202,1),2)=1," ","")</f>
        <v/>
      </c>
      <c r="X67" s="27" t="str">
        <f>IF(MOD(MATCH(U67,Vacances!$C$3:$C$202,1),2)=1," ","")</f>
        <v/>
      </c>
      <c r="Y67" s="28" t="str">
        <v xml:space="preserve"> </v>
      </c>
      <c r="Z67" s="29"/>
      <c r="AA67" s="87" t="str">
        <f>IF(U67="","",IF(ISERROR(MATCH(U67,Lune!$A$1:$A$1000,0)),IF(WEEKDAY(U67)=5,INT((U67-DATE(YEAR(U67),1,1))/7+1),IF(AND(WEEKDAY(U67)=4,NOT( ISERROR(MATCH(U67+1,Lune!$A$1:$A$1000,0)))),INT((U67+1-DATE(YEAR(U67+1),1,1))/7+1),"")),INDEX(Lune!$B$1:$B$1000,MATCH(U67,Lune!$A$1:$A$1000,0),1)))</f>
        <v/>
      </c>
      <c r="AB67" s="25" t="str">
        <f t="shared" si="15"/>
        <v>M</v>
      </c>
      <c r="AC67" s="26">
        <f t="shared" si="21"/>
        <v>46322</v>
      </c>
      <c r="AD67" s="27" t="str">
        <f>IF(MOD(MATCH(AC67,Vacances!$A$3:$A$202,1),2)=1," ","")</f>
        <v xml:space="preserve"> </v>
      </c>
      <c r="AE67" s="27" t="str">
        <f>IF(MOD(MATCH(AC67,Vacances!$B$3:$B$202,1),2)=1," ","")</f>
        <v xml:space="preserve"> </v>
      </c>
      <c r="AF67" s="27" t="str">
        <f>IF(MOD(MATCH(AC67,Vacances!$C$3:$C$202,1),2)=1," ","")</f>
        <v xml:space="preserve"> </v>
      </c>
      <c r="AG67" s="28" t="str">
        <v xml:space="preserve"> </v>
      </c>
      <c r="AH67" s="29"/>
      <c r="AI67" s="87" t="str">
        <f>IF(AC67="","",IF(ISERROR(MATCH(AC67,Lune!$A$1:$A$1000,0)),IF(WEEKDAY(AC67)=5,INT((AC67-DATE(YEAR(AC67),1,1))/7+1),IF(AND(WEEKDAY(AC67)=4,NOT( ISERROR(MATCH(AC67+1,Lune!$A$1:$A$1000,0)))),INT((AC67+1-DATE(YEAR(AC67+1),1,1))/7+1),"")),INDEX(Lune!$B$1:$B$1000,MATCH(AC67,Lune!$A$1:$A$1000,0),1)))</f>
        <v/>
      </c>
      <c r="AJ67" s="25" t="str">
        <f t="shared" si="16"/>
        <v>V</v>
      </c>
      <c r="AK67" s="26">
        <f t="shared" si="22"/>
        <v>46353</v>
      </c>
      <c r="AL67" s="27" t="str">
        <f>IF(MOD(MATCH(AK67,Vacances!$A$3:$A$202,1),2)=1," ","")</f>
        <v/>
      </c>
      <c r="AM67" s="27" t="str">
        <f>IF(MOD(MATCH(AK67,Vacances!$B$3:$B$202,1),2)=1," ","")</f>
        <v/>
      </c>
      <c r="AN67" s="27" t="str">
        <f>IF(MOD(MATCH(AK67,Vacances!$C$3:$C$202,1),2)=1," ","")</f>
        <v/>
      </c>
      <c r="AO67" s="28" t="str">
        <v xml:space="preserve"> </v>
      </c>
      <c r="AP67" s="29"/>
      <c r="AQ67" s="87" t="str">
        <f>IF(AK67="","",IF(ISERROR(MATCH(AK67,Lune!$A$1:$A$1000,0)),IF(WEEKDAY(AK67)=5,INT((AK67-DATE(YEAR(AK67),1,1))/7+1),IF(AND(WEEKDAY(AK67)=4,NOT( ISERROR(MATCH(AK67+1,Lune!$A$1:$A$1000,0)))),INT((AK67+1-DATE(YEAR(AK67+1),1,1))/7+1),"")),INDEX(Lune!$B$1:$B$1000,MATCH(AK67,Lune!$A$1:$A$1000,0),1)))</f>
        <v/>
      </c>
      <c r="AR67" s="25" t="str">
        <f t="shared" si="17"/>
        <v>D</v>
      </c>
      <c r="AS67" s="26">
        <f t="shared" si="23"/>
        <v>46383</v>
      </c>
      <c r="AT67" s="27" t="str">
        <f>IF(MOD(MATCH(AS67,Vacances!$A$3:$A$202,1),2)=1," ","")</f>
        <v xml:space="preserve"> </v>
      </c>
      <c r="AU67" s="27" t="str">
        <f>IF(MOD(MATCH(AS67,Vacances!$B$3:$B$202,1),2)=1," ","")</f>
        <v xml:space="preserve"> </v>
      </c>
      <c r="AV67" s="27" t="str">
        <f>IF(MOD(MATCH(AS67,Vacances!$C$3:$C$202,1),2)=1," ","")</f>
        <v xml:space="preserve"> </v>
      </c>
      <c r="AW67" s="28" t="str">
        <v xml:space="preserve"> </v>
      </c>
      <c r="AX67" s="29"/>
      <c r="AY67" s="87" t="str">
        <f>IF(AS67="","",IF(ISERROR(MATCH(AS67,Lune!$A$1:$A$1000,0)),IF(WEEKDAY(AS67)=5,INT((AS67-DATE(YEAR(AS67),1,1))/7+1),IF(AND(WEEKDAY(AS67)=4,NOT( ISERROR(MATCH(AS67+1,Lune!$A$1:$A$1000,0)))),INT((AS67+1-DATE(YEAR(AS67+1),1,1))/7+1),"")),INDEX(Lune!$B$1:$B$1000,MATCH(AS67,Lune!$A$1:$A$1000,0),1)))</f>
        <v/>
      </c>
    </row>
    <row r="68" spans="4:51" ht="15" customHeight="1" x14ac:dyDescent="0.25">
      <c r="D68" s="25" t="str">
        <f t="shared" si="12"/>
        <v>M</v>
      </c>
      <c r="E68" s="26">
        <f t="shared" si="18"/>
        <v>46231</v>
      </c>
      <c r="F68" s="27" t="str">
        <f>IF(MOD(MATCH(E68,Vacances!$A$3:$A$202,1),2)=1," ","")</f>
        <v xml:space="preserve"> </v>
      </c>
      <c r="G68" s="27" t="str">
        <f>IF(MOD(MATCH(E68,Vacances!$B$3:$B$202,1),2)=1," ","")</f>
        <v xml:space="preserve"> </v>
      </c>
      <c r="H68" s="27" t="str">
        <f>IF(MOD(MATCH(E68,Vacances!$C$3:$C$202,1),2)=1," ","")</f>
        <v xml:space="preserve"> </v>
      </c>
      <c r="I68" s="28" t="str">
        <v xml:space="preserve"> </v>
      </c>
      <c r="J68" s="29"/>
      <c r="K68" s="87" t="str">
        <f>IF(E68="","",IF(ISERROR(MATCH(E68,Lune!$A$1:$A$1000,0)),IF(WEEKDAY(E68)=5,INT((E68-DATE(YEAR(E68),1,1))/7+1),IF(AND(WEEKDAY(E68)=4,NOT( ISERROR(MATCH(E68+1,Lune!$A$1:$A$1000,0)))),INT((E68+1-DATE(YEAR(E68+1),1,1))/7+1),"")),INDEX(Lune!$B$1:$B$1000,MATCH(E68,Lune!$A$1:$A$1000,0),1)))</f>
        <v/>
      </c>
      <c r="L68" s="25" t="str">
        <f t="shared" si="13"/>
        <v>V</v>
      </c>
      <c r="M68" s="26">
        <f t="shared" si="19"/>
        <v>46262</v>
      </c>
      <c r="N68" s="27" t="str">
        <f>IF(MOD(MATCH(M68,Vacances!$A$3:$A$202,1),2)=1," ","")</f>
        <v xml:space="preserve"> </v>
      </c>
      <c r="O68" s="27" t="str">
        <f>IF(MOD(MATCH(M68,Vacances!$B$3:$B$202,1),2)=1," ","")</f>
        <v xml:space="preserve"> </v>
      </c>
      <c r="P68" s="27" t="str">
        <f>IF(MOD(MATCH(M68,Vacances!$C$3:$C$202,1),2)=1," ","")</f>
        <v xml:space="preserve"> </v>
      </c>
      <c r="Q68" s="28" t="str">
        <v xml:space="preserve"> </v>
      </c>
      <c r="R68" s="29"/>
      <c r="S68" s="87" t="str">
        <f>IF(M68="","",IF(ISERROR(MATCH(M68,Lune!$A$1:$A$1000,0)),IF(WEEKDAY(M68)=5,INT((M68-DATE(YEAR(M68),1,1))/7+1),IF(AND(WEEKDAY(M68)=4,NOT( ISERROR(MATCH(M68+1,Lune!$A$1:$A$1000,0)))),INT((M68+1-DATE(YEAR(M68+1),1,1))/7+1),"")),INDEX(Lune!$B$1:$B$1000,MATCH(M68,Lune!$A$1:$A$1000,0),1)))</f>
        <v>○</v>
      </c>
      <c r="T68" s="25" t="str">
        <f t="shared" si="14"/>
        <v>L</v>
      </c>
      <c r="U68" s="26">
        <f t="shared" si="20"/>
        <v>46293</v>
      </c>
      <c r="V68" s="27" t="str">
        <f>IF(MOD(MATCH(U68,Vacances!$A$3:$A$202,1),2)=1," ","")</f>
        <v/>
      </c>
      <c r="W68" s="27" t="str">
        <f>IF(MOD(MATCH(U68,Vacances!$B$3:$B$202,1),2)=1," ","")</f>
        <v/>
      </c>
      <c r="X68" s="27" t="str">
        <f>IF(MOD(MATCH(U68,Vacances!$C$3:$C$202,1),2)=1," ","")</f>
        <v/>
      </c>
      <c r="Y68" s="28" t="str">
        <v xml:space="preserve"> </v>
      </c>
      <c r="Z68" s="29"/>
      <c r="AA68" s="87" t="str">
        <f>IF(U68="","",IF(ISERROR(MATCH(U68,Lune!$A$1:$A$1000,0)),IF(WEEKDAY(U68)=5,INT((U68-DATE(YEAR(U68),1,1))/7+1),IF(AND(WEEKDAY(U68)=4,NOT( ISERROR(MATCH(U68+1,Lune!$A$1:$A$1000,0)))),INT((U68+1-DATE(YEAR(U68+1),1,1))/7+1),"")),INDEX(Lune!$B$1:$B$1000,MATCH(U68,Lune!$A$1:$A$1000,0),1)))</f>
        <v/>
      </c>
      <c r="AB68" s="25" t="str">
        <f t="shared" si="15"/>
        <v>M</v>
      </c>
      <c r="AC68" s="26">
        <f t="shared" si="21"/>
        <v>46323</v>
      </c>
      <c r="AD68" s="27" t="str">
        <f>IF(MOD(MATCH(AC68,Vacances!$A$3:$A$202,1),2)=1," ","")</f>
        <v xml:space="preserve"> </v>
      </c>
      <c r="AE68" s="27" t="str">
        <f>IF(MOD(MATCH(AC68,Vacances!$B$3:$B$202,1),2)=1," ","")</f>
        <v xml:space="preserve"> </v>
      </c>
      <c r="AF68" s="27" t="str">
        <f>IF(MOD(MATCH(AC68,Vacances!$C$3:$C$202,1),2)=1," ","")</f>
        <v xml:space="preserve"> </v>
      </c>
      <c r="AG68" s="28" t="str">
        <v xml:space="preserve"> </v>
      </c>
      <c r="AH68" s="29"/>
      <c r="AI68" s="87" t="str">
        <f>IF(AC68="","",IF(ISERROR(MATCH(AC68,Lune!$A$1:$A$1000,0)),IF(WEEKDAY(AC68)=5,INT((AC68-DATE(YEAR(AC68),1,1))/7+1),IF(AND(WEEKDAY(AC68)=4,NOT( ISERROR(MATCH(AC68+1,Lune!$A$1:$A$1000,0)))),INT((AC68+1-DATE(YEAR(AC68+1),1,1))/7+1),"")),INDEX(Lune!$B$1:$B$1000,MATCH(AC68,Lune!$A$1:$A$1000,0),1)))</f>
        <v/>
      </c>
      <c r="AJ68" s="25" t="str">
        <f t="shared" si="16"/>
        <v>S</v>
      </c>
      <c r="AK68" s="26">
        <f t="shared" si="22"/>
        <v>46354</v>
      </c>
      <c r="AL68" s="27" t="str">
        <f>IF(MOD(MATCH(AK68,Vacances!$A$3:$A$202,1),2)=1," ","")</f>
        <v/>
      </c>
      <c r="AM68" s="27" t="str">
        <f>IF(MOD(MATCH(AK68,Vacances!$B$3:$B$202,1),2)=1," ","")</f>
        <v/>
      </c>
      <c r="AN68" s="27" t="str">
        <f>IF(MOD(MATCH(AK68,Vacances!$C$3:$C$202,1),2)=1," ","")</f>
        <v/>
      </c>
      <c r="AO68" s="28" t="str">
        <v xml:space="preserve"> </v>
      </c>
      <c r="AP68" s="29"/>
      <c r="AQ68" s="87" t="str">
        <f>IF(AK68="","",IF(ISERROR(MATCH(AK68,Lune!$A$1:$A$1000,0)),IF(WEEKDAY(AK68)=5,INT((AK68-DATE(YEAR(AK68),1,1))/7+1),IF(AND(WEEKDAY(AK68)=4,NOT( ISERROR(MATCH(AK68+1,Lune!$A$1:$A$1000,0)))),INT((AK68+1-DATE(YEAR(AK68+1),1,1))/7+1),"")),INDEX(Lune!$B$1:$B$1000,MATCH(AK68,Lune!$A$1:$A$1000,0),1)))</f>
        <v/>
      </c>
      <c r="AR68" s="25" t="str">
        <f t="shared" si="17"/>
        <v>L</v>
      </c>
      <c r="AS68" s="26">
        <f t="shared" si="23"/>
        <v>46384</v>
      </c>
      <c r="AT68" s="27" t="str">
        <f>IF(MOD(MATCH(AS68,Vacances!$A$3:$A$202,1),2)=1," ","")</f>
        <v xml:space="preserve"> </v>
      </c>
      <c r="AU68" s="27" t="str">
        <f>IF(MOD(MATCH(AS68,Vacances!$B$3:$B$202,1),2)=1," ","")</f>
        <v xml:space="preserve"> </v>
      </c>
      <c r="AV68" s="27" t="str">
        <f>IF(MOD(MATCH(AS68,Vacances!$C$3:$C$202,1),2)=1," ","")</f>
        <v xml:space="preserve"> </v>
      </c>
      <c r="AW68" s="28" t="str">
        <v xml:space="preserve"> </v>
      </c>
      <c r="AX68" s="29"/>
      <c r="AY68" s="87" t="str">
        <f>IF(AS68="","",IF(ISERROR(MATCH(AS68,Lune!$A$1:$A$1000,0)),IF(WEEKDAY(AS68)=5,INT((AS68-DATE(YEAR(AS68),1,1))/7+1),IF(AND(WEEKDAY(AS68)=4,NOT( ISERROR(MATCH(AS68+1,Lune!$A$1:$A$1000,0)))),INT((AS68+1-DATE(YEAR(AS68+1),1,1))/7+1),"")),INDEX(Lune!$B$1:$B$1000,MATCH(AS68,Lune!$A$1:$A$1000,0),1)))</f>
        <v/>
      </c>
    </row>
    <row r="69" spans="4:51" ht="15" customHeight="1" x14ac:dyDescent="0.25">
      <c r="D69" s="25" t="str">
        <f t="shared" si="12"/>
        <v>M</v>
      </c>
      <c r="E69" s="26">
        <f>IF(E68="","",IF(MONTH(E68+1)&gt;MONTH(E68),"",E68+1))</f>
        <v>46232</v>
      </c>
      <c r="F69" s="27" t="str">
        <f>IF(MOD(MATCH(E69,Vacances!$A$3:$A$202,1),2)=1," ","")</f>
        <v xml:space="preserve"> </v>
      </c>
      <c r="G69" s="27" t="str">
        <f>IF(MOD(MATCH(E69,Vacances!$B$3:$B$202,1),2)=1," ","")</f>
        <v xml:space="preserve"> </v>
      </c>
      <c r="H69" s="27" t="str">
        <f>IF(MOD(MATCH(E69,Vacances!$C$3:$C$202,1),2)=1," ","")</f>
        <v xml:space="preserve"> </v>
      </c>
      <c r="I69" s="28" t="str">
        <v xml:space="preserve"> </v>
      </c>
      <c r="J69" s="29"/>
      <c r="K69" s="87" t="str">
        <f>IF(E69="","",IF(ISERROR(MATCH(E69,Lune!$A$1:$A$1000,0)),IF(WEEKDAY(E69)=5,INT((E69-DATE(YEAR(E69),1,1))/7+1),IF(AND(WEEKDAY(E69)=4,NOT( ISERROR(MATCH(E69+1,Lune!$A$1:$A$1000,0)))),INT((E69+1-DATE(YEAR(E69+1),1,1))/7+1),"")),INDEX(Lune!$B$1:$B$1000,MATCH(E69,Lune!$A$1:$A$1000,0),1)))</f>
        <v>○</v>
      </c>
      <c r="L69" s="25" t="str">
        <f t="shared" si="13"/>
        <v>S</v>
      </c>
      <c r="M69" s="26">
        <f>IF(M68="","",IF(MONTH(M68+1)&gt;MONTH(M68),"",M68+1))</f>
        <v>46263</v>
      </c>
      <c r="N69" s="27" t="str">
        <f>IF(MOD(MATCH(M69,Vacances!$A$3:$A$202,1),2)=1," ","")</f>
        <v xml:space="preserve"> </v>
      </c>
      <c r="O69" s="27" t="str">
        <f>IF(MOD(MATCH(M69,Vacances!$B$3:$B$202,1),2)=1," ","")</f>
        <v xml:space="preserve"> </v>
      </c>
      <c r="P69" s="27" t="str">
        <f>IF(MOD(MATCH(M69,Vacances!$C$3:$C$202,1),2)=1," ","")</f>
        <v xml:space="preserve"> </v>
      </c>
      <c r="Q69" s="28" t="str">
        <v xml:space="preserve"> </v>
      </c>
      <c r="R69" s="29"/>
      <c r="S69" s="87" t="str">
        <f>IF(M69="","",IF(ISERROR(MATCH(M69,Lune!$A$1:$A$1000,0)),IF(WEEKDAY(M69)=5,INT((M69-DATE(YEAR(M69),1,1))/7+1),IF(AND(WEEKDAY(M69)=4,NOT( ISERROR(MATCH(M69+1,Lune!$A$1:$A$1000,0)))),INT((M69+1-DATE(YEAR(M69+1),1,1))/7+1),"")),INDEX(Lune!$B$1:$B$1000,MATCH(M69,Lune!$A$1:$A$1000,0),1)))</f>
        <v/>
      </c>
      <c r="T69" s="25" t="str">
        <f t="shared" si="14"/>
        <v>M</v>
      </c>
      <c r="U69" s="26">
        <f>IF(U68="","",IF(MONTH(U68+1)&gt;MONTH(U68),"",U68+1))</f>
        <v>46294</v>
      </c>
      <c r="V69" s="27" t="str">
        <f>IF(MOD(MATCH(U69,Vacances!$A$3:$A$202,1),2)=1," ","")</f>
        <v/>
      </c>
      <c r="W69" s="27" t="str">
        <f>IF(MOD(MATCH(U69,Vacances!$B$3:$B$202,1),2)=1," ","")</f>
        <v/>
      </c>
      <c r="X69" s="27" t="str">
        <f>IF(MOD(MATCH(U69,Vacances!$C$3:$C$202,1),2)=1," ","")</f>
        <v/>
      </c>
      <c r="Y69" s="28" t="str">
        <v xml:space="preserve"> </v>
      </c>
      <c r="Z69" s="29"/>
      <c r="AA69" s="87" t="str">
        <f>IF(U69="","",IF(ISERROR(MATCH(U69,Lune!$A$1:$A$1000,0)),IF(WEEKDAY(U69)=5,INT((U69-DATE(YEAR(U69),1,1))/7+1),IF(AND(WEEKDAY(U69)=4,NOT( ISERROR(MATCH(U69+1,Lune!$A$1:$A$1000,0)))),INT((U69+1-DATE(YEAR(U69+1),1,1))/7+1),"")),INDEX(Lune!$B$1:$B$1000,MATCH(U69,Lune!$A$1:$A$1000,0),1)))</f>
        <v/>
      </c>
      <c r="AB69" s="25" t="str">
        <f t="shared" si="15"/>
        <v>J</v>
      </c>
      <c r="AC69" s="26">
        <f>IF(AC68="","",IF(MONTH(AC68+1)&gt;MONTH(AC68),"",AC68+1))</f>
        <v>46324</v>
      </c>
      <c r="AD69" s="27" t="str">
        <f>IF(MOD(MATCH(AC69,Vacances!$A$3:$A$202,1),2)=1," ","")</f>
        <v xml:space="preserve"> </v>
      </c>
      <c r="AE69" s="27" t="str">
        <f>IF(MOD(MATCH(AC69,Vacances!$B$3:$B$202,1),2)=1," ","")</f>
        <v xml:space="preserve"> </v>
      </c>
      <c r="AF69" s="27" t="str">
        <f>IF(MOD(MATCH(AC69,Vacances!$C$3:$C$202,1),2)=1," ","")</f>
        <v xml:space="preserve"> </v>
      </c>
      <c r="AG69" s="28" t="str">
        <v xml:space="preserve"> </v>
      </c>
      <c r="AH69" s="29"/>
      <c r="AI69" s="87">
        <f>IF(AC69="","",IF(ISERROR(MATCH(AC69,Lune!$A$1:$A$1000,0)),IF(WEEKDAY(AC69)=5,INT((AC69-DATE(YEAR(AC69),1,1))/7+1),IF(AND(WEEKDAY(AC69)=4,NOT( ISERROR(MATCH(AC69+1,Lune!$A$1:$A$1000,0)))),INT((AC69+1-DATE(YEAR(AC69+1),1,1))/7+1),"")),INDEX(Lune!$B$1:$B$1000,MATCH(AC69,Lune!$A$1:$A$1000,0),1)))</f>
        <v>44</v>
      </c>
      <c r="AJ69" s="25" t="str">
        <f t="shared" si="16"/>
        <v>D</v>
      </c>
      <c r="AK69" s="26">
        <f>IF(AK68="","",IF(MONTH(AK68+1)&gt;MONTH(AK68),"",AK68+1))</f>
        <v>46355</v>
      </c>
      <c r="AL69" s="27" t="str">
        <f>IF(MOD(MATCH(AK69,Vacances!$A$3:$A$202,1),2)=1," ","")</f>
        <v/>
      </c>
      <c r="AM69" s="27" t="str">
        <f>IF(MOD(MATCH(AK69,Vacances!$B$3:$B$202,1),2)=1," ","")</f>
        <v/>
      </c>
      <c r="AN69" s="27" t="str">
        <f>IF(MOD(MATCH(AK69,Vacances!$C$3:$C$202,1),2)=1," ","")</f>
        <v/>
      </c>
      <c r="AO69" s="28" t="str">
        <v xml:space="preserve"> </v>
      </c>
      <c r="AP69" s="29"/>
      <c r="AQ69" s="87" t="str">
        <f>IF(AK69="","",IF(ISERROR(MATCH(AK69,Lune!$A$1:$A$1000,0)),IF(WEEKDAY(AK69)=5,INT((AK69-DATE(YEAR(AK69),1,1))/7+1),IF(AND(WEEKDAY(AK69)=4,NOT( ISERROR(MATCH(AK69+1,Lune!$A$1:$A$1000,0)))),INT((AK69+1-DATE(YEAR(AK69+1),1,1))/7+1),"")),INDEX(Lune!$B$1:$B$1000,MATCH(AK69,Lune!$A$1:$A$1000,0),1)))</f>
        <v/>
      </c>
      <c r="AR69" s="25" t="str">
        <f t="shared" si="17"/>
        <v>M</v>
      </c>
      <c r="AS69" s="26">
        <f>IF(AS68="","",IF(MONTH(AS68+1)&gt;MONTH(AS68),"",AS68+1))</f>
        <v>46385</v>
      </c>
      <c r="AT69" s="27" t="str">
        <f>IF(MOD(MATCH(AS69,Vacances!$A$3:$A$202,1),2)=1," ","")</f>
        <v xml:space="preserve"> </v>
      </c>
      <c r="AU69" s="27" t="str">
        <f>IF(MOD(MATCH(AS69,Vacances!$B$3:$B$202,1),2)=1," ","")</f>
        <v xml:space="preserve"> </v>
      </c>
      <c r="AV69" s="27" t="str">
        <f>IF(MOD(MATCH(AS69,Vacances!$C$3:$C$202,1),2)=1," ","")</f>
        <v xml:space="preserve"> </v>
      </c>
      <c r="AW69" s="28" t="str">
        <v xml:space="preserve"> </v>
      </c>
      <c r="AX69" s="29"/>
      <c r="AY69" s="87" t="str">
        <f>IF(AS69="","",IF(ISERROR(MATCH(AS69,Lune!$A$1:$A$1000,0)),IF(WEEKDAY(AS69)=5,INT((AS69-DATE(YEAR(AS69),1,1))/7+1),IF(AND(WEEKDAY(AS69)=4,NOT( ISERROR(MATCH(AS69+1,Lune!$A$1:$A$1000,0)))),INT((AS69+1-DATE(YEAR(AS69+1),1,1))/7+1),"")),INDEX(Lune!$B$1:$B$1000,MATCH(AS69,Lune!$A$1:$A$1000,0),1)))</f>
        <v/>
      </c>
    </row>
    <row r="70" spans="4:51" ht="15" customHeight="1" x14ac:dyDescent="0.25">
      <c r="D70" s="25" t="str">
        <f t="shared" si="12"/>
        <v>J</v>
      </c>
      <c r="E70" s="26">
        <f>IF(E69="","",IF(MONTH(E69+1)&gt;MONTH(E69),"",E69+1))</f>
        <v>46233</v>
      </c>
      <c r="F70" s="27" t="str">
        <f>IF(MOD(MATCH(E70,Vacances!$A$3:$A$202,1),2)=1," ","")</f>
        <v xml:space="preserve"> </v>
      </c>
      <c r="G70" s="27" t="str">
        <f>IF(MOD(MATCH(E70,Vacances!$B$3:$B$202,1),2)=1," ","")</f>
        <v xml:space="preserve"> </v>
      </c>
      <c r="H70" s="27" t="str">
        <f>IF(MOD(MATCH(E70,Vacances!$C$3:$C$202,1),2)=1," ","")</f>
        <v xml:space="preserve"> </v>
      </c>
      <c r="I70" s="28" t="str">
        <v xml:space="preserve"> </v>
      </c>
      <c r="J70" s="29"/>
      <c r="K70" s="87">
        <f>IF(E70="","",IF(ISERROR(MATCH(E70,Lune!$A$1:$A$1000,0)),IF(WEEKDAY(E70)=5,INT((E70-DATE(YEAR(E70),1,1))/7+1),IF(AND(WEEKDAY(E70)=4,NOT( ISERROR(MATCH(E70+1,Lune!$A$1:$A$1000,0)))),INT((E70+1-DATE(YEAR(E70+1),1,1))/7+1),"")),INDEX(Lune!$B$1:$B$1000,MATCH(E70,Lune!$A$1:$A$1000,0),1)))</f>
        <v>31</v>
      </c>
      <c r="L70" s="25" t="str">
        <f t="shared" si="13"/>
        <v>D</v>
      </c>
      <c r="M70" s="26">
        <f>IF(M69="","",IF(MONTH(M69+1)&gt;MONTH(M69),"",M69+1))</f>
        <v>46264</v>
      </c>
      <c r="N70" s="27" t="str">
        <f>IF(MOD(MATCH(M70,Vacances!$A$3:$A$202,1),2)=1," ","")</f>
        <v xml:space="preserve"> </v>
      </c>
      <c r="O70" s="27" t="str">
        <f>IF(MOD(MATCH(M70,Vacances!$B$3:$B$202,1),2)=1," ","")</f>
        <v xml:space="preserve"> </v>
      </c>
      <c r="P70" s="27" t="str">
        <f>IF(MOD(MATCH(M70,Vacances!$C$3:$C$202,1),2)=1," ","")</f>
        <v xml:space="preserve"> </v>
      </c>
      <c r="Q70" s="28" t="str">
        <v xml:space="preserve"> </v>
      </c>
      <c r="R70" s="29"/>
      <c r="S70" s="87" t="str">
        <f>IF(M70="","",IF(ISERROR(MATCH(M70,Lune!$A$1:$A$1000,0)),IF(WEEKDAY(M70)=5,INT((M70-DATE(YEAR(M70),1,1))/7+1),IF(AND(WEEKDAY(M70)=4,NOT( ISERROR(MATCH(M70+1,Lune!$A$1:$A$1000,0)))),INT((M70+1-DATE(YEAR(M70+1),1,1))/7+1),"")),INDEX(Lune!$B$1:$B$1000,MATCH(M70,Lune!$A$1:$A$1000,0),1)))</f>
        <v/>
      </c>
      <c r="T70" s="25" t="str">
        <f t="shared" si="14"/>
        <v>M</v>
      </c>
      <c r="U70" s="26">
        <f>IF(U69="","",IF(MONTH(U69+1)&gt;MONTH(U69),"",U69+1))</f>
        <v>46295</v>
      </c>
      <c r="V70" s="27" t="str">
        <f>IF(MOD(MATCH(U70,Vacances!$A$3:$A$202,1),2)=1," ","")</f>
        <v/>
      </c>
      <c r="W70" s="27" t="str">
        <f>IF(MOD(MATCH(U70,Vacances!$B$3:$B$202,1),2)=1," ","")</f>
        <v/>
      </c>
      <c r="X70" s="27" t="str">
        <f>IF(MOD(MATCH(U70,Vacances!$C$3:$C$202,1),2)=1," ","")</f>
        <v/>
      </c>
      <c r="Y70" s="28" t="str">
        <v xml:space="preserve"> </v>
      </c>
      <c r="Z70" s="29"/>
      <c r="AA70" s="87" t="str">
        <f>IF(U70="","",IF(ISERROR(MATCH(U70,Lune!$A$1:$A$1000,0)),IF(WEEKDAY(U70)=5,INT((U70-DATE(YEAR(U70),1,1))/7+1),IF(AND(WEEKDAY(U70)=4,NOT( ISERROR(MATCH(U70+1,Lune!$A$1:$A$1000,0)))),INT((U70+1-DATE(YEAR(U70+1),1,1))/7+1),"")),INDEX(Lune!$B$1:$B$1000,MATCH(U70,Lune!$A$1:$A$1000,0),1)))</f>
        <v/>
      </c>
      <c r="AB70" s="25" t="str">
        <f t="shared" si="15"/>
        <v>V</v>
      </c>
      <c r="AC70" s="26">
        <f>IF(AC69="","",IF(MONTH(AC69+1)&gt;MONTH(AC69),"",AC69+1))</f>
        <v>46325</v>
      </c>
      <c r="AD70" s="27" t="str">
        <f>IF(MOD(MATCH(AC70,Vacances!$A$3:$A$202,1),2)=1," ","")</f>
        <v xml:space="preserve"> </v>
      </c>
      <c r="AE70" s="27" t="str">
        <f>IF(MOD(MATCH(AC70,Vacances!$B$3:$B$202,1),2)=1," ","")</f>
        <v xml:space="preserve"> </v>
      </c>
      <c r="AF70" s="27" t="str">
        <f>IF(MOD(MATCH(AC70,Vacances!$C$3:$C$202,1),2)=1," ","")</f>
        <v xml:space="preserve"> </v>
      </c>
      <c r="AG70" s="28" t="str">
        <v xml:space="preserve"> </v>
      </c>
      <c r="AH70" s="29"/>
      <c r="AI70" s="87" t="str">
        <f>IF(AC70="","",IF(ISERROR(MATCH(AC70,Lune!$A$1:$A$1000,0)),IF(WEEKDAY(AC70)=5,INT((AC70-DATE(YEAR(AC70),1,1))/7+1),IF(AND(WEEKDAY(AC70)=4,NOT( ISERROR(MATCH(AC70+1,Lune!$A$1:$A$1000,0)))),INT((AC70+1-DATE(YEAR(AC70+1),1,1))/7+1),"")),INDEX(Lune!$B$1:$B$1000,MATCH(AC70,Lune!$A$1:$A$1000,0),1)))</f>
        <v/>
      </c>
      <c r="AJ70" s="25" t="str">
        <f t="shared" si="16"/>
        <v>L</v>
      </c>
      <c r="AK70" s="26">
        <f>IF(AK69="","",IF(MONTH(AK69+1)&gt;MONTH(AK69),"",AK69+1))</f>
        <v>46356</v>
      </c>
      <c r="AL70" s="27" t="str">
        <f>IF(MOD(MATCH(AK70,Vacances!$A$3:$A$202,1),2)=1," ","")</f>
        <v/>
      </c>
      <c r="AM70" s="27" t="str">
        <f>IF(MOD(MATCH(AK70,Vacances!$B$3:$B$202,1),2)=1," ","")</f>
        <v/>
      </c>
      <c r="AN70" s="27" t="str">
        <f>IF(MOD(MATCH(AK70,Vacances!$C$3:$C$202,1),2)=1," ","")</f>
        <v/>
      </c>
      <c r="AO70" s="28" t="str">
        <v xml:space="preserve"> </v>
      </c>
      <c r="AP70" s="29"/>
      <c r="AQ70" s="87" t="str">
        <f>IF(AK70="","",IF(ISERROR(MATCH(AK70,Lune!$A$1:$A$1000,0)),IF(WEEKDAY(AK70)=5,INT((AK70-DATE(YEAR(AK70),1,1))/7+1),IF(AND(WEEKDAY(AK70)=4,NOT( ISERROR(MATCH(AK70+1,Lune!$A$1:$A$1000,0)))),INT((AK70+1-DATE(YEAR(AK70+1),1,1))/7+1),"")),INDEX(Lune!$B$1:$B$1000,MATCH(AK70,Lune!$A$1:$A$1000,0),1)))</f>
        <v/>
      </c>
      <c r="AR70" s="25" t="str">
        <f t="shared" si="17"/>
        <v>M</v>
      </c>
      <c r="AS70" s="26">
        <f>IF(AS69="","",IF(MONTH(AS69+1)&gt;MONTH(AS69),"",AS69+1))</f>
        <v>46386</v>
      </c>
      <c r="AT70" s="27" t="str">
        <f>IF(MOD(MATCH(AS70,Vacances!$A$3:$A$202,1),2)=1," ","")</f>
        <v xml:space="preserve"> </v>
      </c>
      <c r="AU70" s="27" t="str">
        <f>IF(MOD(MATCH(AS70,Vacances!$B$3:$B$202,1),2)=1," ","")</f>
        <v xml:space="preserve"> </v>
      </c>
      <c r="AV70" s="27" t="str">
        <f>IF(MOD(MATCH(AS70,Vacances!$C$3:$C$202,1),2)=1," ","")</f>
        <v xml:space="preserve"> </v>
      </c>
      <c r="AW70" s="28" t="str">
        <v xml:space="preserve"> </v>
      </c>
      <c r="AX70" s="29"/>
      <c r="AY70" s="87" t="str">
        <f>IF(AS70="","",IF(ISERROR(MATCH(AS70,Lune!$A$1:$A$1000,0)),IF(WEEKDAY(AS70)=5,INT((AS70-DATE(YEAR(AS70),1,1))/7+1),IF(AND(WEEKDAY(AS70)=4,NOT( ISERROR(MATCH(AS70+1,Lune!$A$1:$A$1000,0)))),INT((AS70+1-DATE(YEAR(AS70+1),1,1))/7+1),"")),INDEX(Lune!$B$1:$B$1000,MATCH(AS70,Lune!$A$1:$A$1000,0),1)))</f>
        <v>◑</v>
      </c>
    </row>
    <row r="71" spans="4:51" ht="15" customHeight="1" x14ac:dyDescent="0.25">
      <c r="D71" s="35" t="str">
        <f t="shared" si="12"/>
        <v>V</v>
      </c>
      <c r="E71" s="36">
        <f>IF(E70="","",IF(MONTH(E70+1)&gt;MONTH(E70),"",E70+1))</f>
        <v>46234</v>
      </c>
      <c r="F71" s="27" t="str">
        <f>IF(MOD(MATCH(E71,Vacances!$A$3:$A$202,1),2)=1," ","")</f>
        <v xml:space="preserve"> </v>
      </c>
      <c r="G71" s="27" t="str">
        <f>IF(MOD(MATCH(E71,Vacances!$B$3:$B$202,1),2)=1," ","")</f>
        <v xml:space="preserve"> </v>
      </c>
      <c r="H71" s="27" t="str">
        <f>IF(MOD(MATCH(E71,Vacances!$C$3:$C$202,1),2)=1," ","")</f>
        <v xml:space="preserve"> </v>
      </c>
      <c r="I71" s="37" t="str">
        <v xml:space="preserve"> </v>
      </c>
      <c r="J71" s="38"/>
      <c r="K71" s="88" t="str">
        <f>IF(E71="","",IF(ISERROR(MATCH(E71,Lune!$A$1:$A$1000,0)),IF(WEEKDAY(E71)=5,INT((E71-DATE(YEAR(E71),1,1))/7+1),IF(AND(WEEKDAY(E71)=4,NOT( ISERROR(MATCH(E71+1,Lune!$A$1:$A$1000,0)))),INT((E71+1-DATE(YEAR(E71+1),1,1))/7+1),"")),INDEX(Lune!$B$1:$B$1000,MATCH(E71,Lune!$A$1:$A$1000,0),1)))</f>
        <v/>
      </c>
      <c r="L71" s="35" t="str">
        <f t="shared" si="13"/>
        <v>L</v>
      </c>
      <c r="M71" s="36">
        <f>IF(M70="","",IF(MONTH(M70+1)&gt;MONTH(M70),"",M70+1))</f>
        <v>46265</v>
      </c>
      <c r="N71" s="27" t="str">
        <f>IF(MOD(MATCH(M71,Vacances!$A$3:$A$202,1),2)=1," ","")</f>
        <v xml:space="preserve"> </v>
      </c>
      <c r="O71" s="27" t="str">
        <f>IF(MOD(MATCH(M71,Vacances!$B$3:$B$202,1),2)=1," ","")</f>
        <v xml:space="preserve"> </v>
      </c>
      <c r="P71" s="27" t="str">
        <f>IF(MOD(MATCH(M71,Vacances!$C$3:$C$202,1),2)=1," ","")</f>
        <v xml:space="preserve"> </v>
      </c>
      <c r="Q71" s="37" t="str">
        <v xml:space="preserve"> </v>
      </c>
      <c r="R71" s="38"/>
      <c r="S71" s="88" t="str">
        <f>IF(M71="","",IF(ISERROR(MATCH(M71,Lune!$A$1:$A$1000,0)),IF(WEEKDAY(M71)=5,INT((M71-DATE(YEAR(M71),1,1))/7+1),IF(AND(WEEKDAY(M71)=4,NOT( ISERROR(MATCH(M71+1,Lune!$A$1:$A$1000,0)))),INT((M71+1-DATE(YEAR(M71+1),1,1))/7+1),"")),INDEX(Lune!$B$1:$B$1000,MATCH(M71,Lune!$A$1:$A$1000,0),1)))</f>
        <v/>
      </c>
      <c r="T71" s="35" t="str">
        <f t="shared" si="14"/>
        <v/>
      </c>
      <c r="U71" s="36" t="str">
        <f>IF(U70="","",IF(MONTH(U70+1)&gt;MONTH(U70),"",U70+1))</f>
        <v/>
      </c>
      <c r="V71" s="27" t="e">
        <f>IF(MOD(MATCH(U71,Vacances!$A$3:$A$202,1),2)=1," ","")</f>
        <v>#N/A</v>
      </c>
      <c r="W71" s="27" t="e">
        <f>IF(MOD(MATCH(U71,Vacances!$B$3:$B$202,1),2)=1," ","")</f>
        <v>#N/A</v>
      </c>
      <c r="X71" s="27" t="e">
        <f>IF(MOD(MATCH(U71,Vacances!$C$3:$C$202,1),2)=1," ","")</f>
        <v>#N/A</v>
      </c>
      <c r="Y71" s="37" t="str">
        <v/>
      </c>
      <c r="Z71" s="38"/>
      <c r="AA71" s="88" t="str">
        <f>IF(U71="","",IF(ISERROR(MATCH(U71,Lune!$A$1:$A$1000,0)),IF(WEEKDAY(U71)=5,INT((U71-DATE(YEAR(U71),1,1))/7+1),IF(AND(WEEKDAY(U71)=4,NOT( ISERROR(MATCH(U71+1,Lune!$A$1:$A$1000,0)))),INT((U71+1-DATE(YEAR(U71+1),1,1))/7+1),"")),INDEX(Lune!$B$1:$B$1000,MATCH(U71,Lune!$A$1:$A$1000,0),1)))</f>
        <v/>
      </c>
      <c r="AB71" s="35" t="str">
        <f t="shared" si="15"/>
        <v>S</v>
      </c>
      <c r="AC71" s="36">
        <f>IF(AC70="","",IF(MONTH(AC70+1)&gt;MONTH(AC70),"",AC70+1))</f>
        <v>46326</v>
      </c>
      <c r="AD71" s="27" t="str">
        <f>IF(MOD(MATCH(AC71,Vacances!$A$3:$A$202,1),2)=1," ","")</f>
        <v xml:space="preserve"> </v>
      </c>
      <c r="AE71" s="27" t="str">
        <f>IF(MOD(MATCH(AC71,Vacances!$B$3:$B$202,1),2)=1," ","")</f>
        <v xml:space="preserve"> </v>
      </c>
      <c r="AF71" s="27" t="str">
        <f>IF(MOD(MATCH(AC71,Vacances!$C$3:$C$202,1),2)=1," ","")</f>
        <v xml:space="preserve"> </v>
      </c>
      <c r="AG71" s="37" t="str">
        <v xml:space="preserve"> </v>
      </c>
      <c r="AH71" s="38"/>
      <c r="AI71" s="88" t="str">
        <f>IF(AC71="","",IF(ISERROR(MATCH(AC71,Lune!$A$1:$A$1000,0)),IF(WEEKDAY(AC71)=5,INT((AC71-DATE(YEAR(AC71),1,1))/7+1),IF(AND(WEEKDAY(AC71)=4,NOT( ISERROR(MATCH(AC71+1,Lune!$A$1:$A$1000,0)))),INT((AC71+1-DATE(YEAR(AC71+1),1,1))/7+1),"")),INDEX(Lune!$B$1:$B$1000,MATCH(AC71,Lune!$A$1:$A$1000,0),1)))</f>
        <v/>
      </c>
      <c r="AJ71" s="35" t="str">
        <f t="shared" si="16"/>
        <v/>
      </c>
      <c r="AK71" s="36" t="str">
        <f>IF(AK70="","",IF(MONTH(AK70+1)&gt;MONTH(AK70),"",AK70+1))</f>
        <v/>
      </c>
      <c r="AL71" s="27" t="e">
        <f>IF(MOD(MATCH(AK71,Vacances!$A$3:$A$202,1),2)=1," ","")</f>
        <v>#N/A</v>
      </c>
      <c r="AM71" s="27" t="e">
        <f>IF(MOD(MATCH(AK71,Vacances!$B$3:$B$202,1),2)=1," ","")</f>
        <v>#N/A</v>
      </c>
      <c r="AN71" s="27" t="e">
        <f>IF(MOD(MATCH(AK71,Vacances!$C$3:$C$202,1),2)=1," ","")</f>
        <v>#N/A</v>
      </c>
      <c r="AO71" s="37" t="str">
        <v/>
      </c>
      <c r="AP71" s="38"/>
      <c r="AQ71" s="88" t="str">
        <f>IF(AK71="","",IF(ISERROR(MATCH(AK71,Lune!$A$1:$A$1000,0)),IF(WEEKDAY(AK71)=5,INT((AK71-DATE(YEAR(AK71),1,1))/7+1),IF(AND(WEEKDAY(AK71)=4,NOT( ISERROR(MATCH(AK71+1,Lune!$A$1:$A$1000,0)))),INT((AK71+1-DATE(YEAR(AK71+1),1,1))/7+1),"")),INDEX(Lune!$B$1:$B$1000,MATCH(AK71,Lune!$A$1:$A$1000,0),1)))</f>
        <v/>
      </c>
      <c r="AR71" s="35" t="str">
        <f t="shared" si="17"/>
        <v>J</v>
      </c>
      <c r="AS71" s="36">
        <f>IF(AS70="","",IF(MONTH(AS70+1)&gt;MONTH(AS70),"",AS70+1))</f>
        <v>46387</v>
      </c>
      <c r="AT71" s="27" t="str">
        <f>IF(MOD(MATCH(AS71,Vacances!$A$3:$A$202,1),2)=1," ","")</f>
        <v xml:space="preserve"> </v>
      </c>
      <c r="AU71" s="27" t="str">
        <f>IF(MOD(MATCH(AS71,Vacances!$B$3:$B$202,1),2)=1," ","")</f>
        <v xml:space="preserve"> </v>
      </c>
      <c r="AV71" s="27" t="str">
        <f>IF(MOD(MATCH(AS71,Vacances!$C$3:$C$202,1),2)=1," ","")</f>
        <v xml:space="preserve"> </v>
      </c>
      <c r="AW71" s="37" t="str">
        <v xml:space="preserve"> </v>
      </c>
      <c r="AX71" s="38"/>
      <c r="AY71" s="88">
        <f>IF(AS71="","",IF(ISERROR(MATCH(AS71,Lune!$A$1:$A$1000,0)),IF(WEEKDAY(AS71)=5,INT((AS71-DATE(YEAR(AS71),1,1))/7+1),IF(AND(WEEKDAY(AS71)=4,NOT( ISERROR(MATCH(AS71+1,Lune!$A$1:$A$1000,0)))),INT((AS71+1-DATE(YEAR(AS71+1),1,1))/7+1),"")),INDEX(Lune!$B$1:$B$1000,MATCH(AS71,Lune!$A$1:$A$1000,0),1)))</f>
        <v>53</v>
      </c>
    </row>
    <row r="72" spans="4:51" ht="5.65" customHeight="1" x14ac:dyDescent="0.25">
      <c r="D72" s="39"/>
      <c r="E72" s="40"/>
      <c r="F72" s="40"/>
      <c r="G72" s="40"/>
      <c r="H72" s="40"/>
      <c r="I72" s="41"/>
      <c r="J72" s="42"/>
      <c r="K72" s="40"/>
      <c r="L72" s="40"/>
      <c r="M72" s="41"/>
      <c r="N72" s="41"/>
      <c r="O72" s="41"/>
      <c r="P72" s="41"/>
      <c r="Q72" s="42"/>
      <c r="R72" s="40"/>
      <c r="S72" s="40"/>
      <c r="T72" s="41"/>
      <c r="U72" s="42"/>
      <c r="V72" s="42"/>
      <c r="W72" s="42"/>
      <c r="X72" s="42"/>
      <c r="Y72" s="40"/>
      <c r="Z72" s="40"/>
      <c r="AA72" s="43"/>
      <c r="AB72" s="42"/>
      <c r="AC72" s="40"/>
      <c r="AD72" s="40"/>
      <c r="AE72" s="40"/>
      <c r="AF72" s="40"/>
      <c r="AG72" s="40"/>
      <c r="AH72" s="41"/>
      <c r="AI72" s="42"/>
      <c r="AJ72" s="40"/>
      <c r="AK72" s="40"/>
      <c r="AL72" s="40"/>
      <c r="AM72" s="40"/>
      <c r="AN72" s="40"/>
      <c r="AO72" s="41"/>
      <c r="AP72"/>
      <c r="AQ72" s="44"/>
      <c r="AR72"/>
      <c r="AS72"/>
      <c r="AT72"/>
      <c r="AU72"/>
      <c r="AV72"/>
      <c r="AW72"/>
      <c r="AX72"/>
      <c r="AY72" s="45"/>
    </row>
    <row r="73" spans="4:51" ht="9.9499999999999993" customHeight="1" x14ac:dyDescent="0.25">
      <c r="D73" s="39"/>
      <c r="E73" s="40"/>
      <c r="F73" s="40"/>
      <c r="G73" s="39" t="str">
        <f>G36</f>
        <v>Zone A : Besançon, Bordeaux, Clermont-Ferrand, Dijon, Grenoble, Limoges, Lyon, Poitiers</v>
      </c>
      <c r="H73" s="40"/>
      <c r="I73" s="41"/>
      <c r="J73" s="42"/>
      <c r="K73" s="40"/>
      <c r="L73" s="40"/>
      <c r="M73" s="41"/>
      <c r="N73" s="41"/>
      <c r="O73" s="41"/>
      <c r="P73" s="41"/>
      <c r="Q73" s="42"/>
      <c r="R73" s="40"/>
      <c r="S73" s="40"/>
      <c r="T73" s="41"/>
      <c r="U73" s="42"/>
      <c r="V73" s="42"/>
      <c r="W73" s="42"/>
      <c r="X73" s="42"/>
      <c r="Y73" s="40"/>
      <c r="Z73" s="40"/>
      <c r="AA73" s="43"/>
      <c r="AB73" s="42"/>
      <c r="AC73" s="40"/>
      <c r="AD73" s="40"/>
      <c r="AE73" s="40"/>
      <c r="AF73" s="40"/>
      <c r="AG73" s="40"/>
      <c r="AH73" s="41"/>
      <c r="AI73" s="42"/>
      <c r="AJ73" s="40"/>
      <c r="AK73" s="40"/>
      <c r="AL73" s="40"/>
      <c r="AM73" s="40"/>
      <c r="AN73" s="40"/>
      <c r="AO73" s="41"/>
      <c r="AP73"/>
      <c r="AQ73" s="44"/>
      <c r="AR73"/>
      <c r="AS73"/>
      <c r="AT73"/>
      <c r="AU73"/>
      <c r="AV73"/>
      <c r="AW73"/>
      <c r="AX73"/>
      <c r="AY73" s="45" t="s">
        <v>287</v>
      </c>
    </row>
    <row r="74" spans="4:51" ht="9.9499999999999993" customHeight="1" x14ac:dyDescent="0.25">
      <c r="D74" s="39"/>
      <c r="E74" s="40"/>
      <c r="F74" s="40"/>
      <c r="G74" s="39" t="str">
        <f t="shared" ref="G74:G75" si="24">G37</f>
        <v>Zone B : Aix-Marseille, Amiens, Caen, Lille, Nancy-Metz, Nantes, Nice, Orléans-Tours, Reims, Rennes, Rouen, Strasbourg</v>
      </c>
      <c r="H74" s="40"/>
      <c r="I74" s="41"/>
      <c r="J74" s="42"/>
      <c r="K74" s="40"/>
      <c r="L74" s="40"/>
      <c r="M74" s="41"/>
      <c r="N74" s="41"/>
      <c r="O74" s="41"/>
      <c r="P74" s="41"/>
      <c r="Q74" s="42"/>
      <c r="R74" s="40"/>
      <c r="S74" s="40"/>
      <c r="T74" s="41"/>
      <c r="U74" s="42"/>
      <c r="V74" s="42"/>
      <c r="W74" s="42"/>
      <c r="X74" s="42"/>
      <c r="Y74" s="40"/>
      <c r="Z74" s="40"/>
      <c r="AA74" s="43"/>
      <c r="AB74" s="42"/>
      <c r="AC74" s="40"/>
      <c r="AD74" s="40"/>
      <c r="AE74" s="40"/>
      <c r="AF74" s="40"/>
      <c r="AG74" s="40"/>
      <c r="AH74" s="41"/>
      <c r="AI74" s="42"/>
      <c r="AJ74" s="40"/>
      <c r="AK74" s="40"/>
      <c r="AL74" s="40"/>
      <c r="AM74" s="40"/>
      <c r="AN74" s="40"/>
      <c r="AO74" s="41"/>
      <c r="AP74"/>
      <c r="AQ74" s="44"/>
      <c r="AR74"/>
      <c r="AS74"/>
      <c r="AT74"/>
      <c r="AU74"/>
      <c r="AV74"/>
      <c r="AW74"/>
      <c r="AX74"/>
      <c r="AY74" s="45"/>
    </row>
    <row r="75" spans="4:51" ht="9.9499999999999993" customHeight="1" x14ac:dyDescent="0.25">
      <c r="D75" s="39"/>
      <c r="E75" s="40"/>
      <c r="F75" s="40"/>
      <c r="G75" s="39" t="str">
        <f t="shared" si="24"/>
        <v>Zone C : Créteil, Montpellier, Paris, Toulouse, Versailles</v>
      </c>
      <c r="H75" s="40"/>
      <c r="I75" s="41"/>
      <c r="J75" s="42"/>
      <c r="K75" s="40"/>
      <c r="L75" s="40"/>
      <c r="M75" s="41"/>
      <c r="N75" s="41"/>
      <c r="O75" s="41"/>
      <c r="P75" s="41"/>
      <c r="Q75" s="42"/>
      <c r="R75" s="40"/>
      <c r="S75" s="40"/>
      <c r="T75" s="41"/>
      <c r="U75" s="42"/>
      <c r="V75" s="42"/>
      <c r="W75" s="42"/>
      <c r="X75" s="42"/>
      <c r="Y75" s="40"/>
      <c r="Z75" s="40"/>
      <c r="AA75" s="43"/>
      <c r="AB75" s="42"/>
      <c r="AC75" s="40"/>
      <c r="AD75" s="40"/>
      <c r="AE75" s="40"/>
      <c r="AF75" s="40"/>
      <c r="AG75" s="40"/>
      <c r="AH75" s="41"/>
      <c r="AI75" s="42"/>
      <c r="AJ75" s="40"/>
      <c r="AK75" s="40"/>
      <c r="AL75" s="40"/>
      <c r="AM75" s="40"/>
      <c r="AN75" s="40"/>
      <c r="AO75" s="41"/>
      <c r="AP75"/>
      <c r="AQ75" s="44"/>
      <c r="AR75"/>
      <c r="AS75"/>
      <c r="AT75"/>
      <c r="AU75"/>
      <c r="AV75"/>
      <c r="AW75"/>
      <c r="AX75"/>
      <c r="AY75" s="45"/>
    </row>
    <row r="99" spans="54:56" ht="18.75" customHeight="1" x14ac:dyDescent="0.2"/>
    <row r="100" spans="54:56" ht="18.75" customHeight="1" x14ac:dyDescent="0.2">
      <c r="BB100" s="90"/>
      <c r="BC100" s="90"/>
      <c r="BD100" s="90"/>
    </row>
    <row r="101" spans="54:56" ht="18.75" customHeight="1" x14ac:dyDescent="0.2">
      <c r="BB101" s="90"/>
      <c r="BC101" s="90"/>
      <c r="BD101" s="90"/>
    </row>
    <row r="102" spans="54:56" ht="18.75" customHeight="1" x14ac:dyDescent="0.2">
      <c r="BB102" s="90"/>
      <c r="BC102" s="90"/>
      <c r="BD102" s="90"/>
    </row>
    <row r="103" spans="54:56" ht="18.75" customHeight="1" x14ac:dyDescent="0.2">
      <c r="BB103" s="90"/>
      <c r="BC103" s="90"/>
      <c r="BD103" s="90"/>
    </row>
    <row r="104" spans="54:56" ht="18.75" customHeight="1" x14ac:dyDescent="0.2">
      <c r="BB104" s="90"/>
      <c r="BC104" s="90"/>
      <c r="BD104" s="90"/>
    </row>
    <row r="105" spans="54:56" ht="18.75" customHeight="1" x14ac:dyDescent="0.2">
      <c r="BB105" s="90"/>
      <c r="BC105" s="90"/>
      <c r="BD105" s="90"/>
    </row>
    <row r="106" spans="54:56" ht="18.75" customHeight="1" x14ac:dyDescent="0.2">
      <c r="BB106" s="90"/>
      <c r="BC106" s="90"/>
      <c r="BD106" s="90"/>
    </row>
    <row r="107" spans="54:56" ht="18.75" customHeight="1" x14ac:dyDescent="0.2">
      <c r="BB107" s="90"/>
      <c r="BC107" s="90"/>
      <c r="BD107" s="90"/>
    </row>
    <row r="108" spans="54:56" ht="18.75" customHeight="1" x14ac:dyDescent="0.2">
      <c r="BB108" s="90"/>
      <c r="BC108" s="90"/>
      <c r="BD108" s="90"/>
    </row>
    <row r="109" spans="54:56" ht="18.75" customHeight="1" x14ac:dyDescent="0.2">
      <c r="BB109" s="90"/>
      <c r="BC109" s="90"/>
      <c r="BD109" s="90"/>
    </row>
    <row r="110" spans="54:56" ht="18.75" customHeight="1" x14ac:dyDescent="0.2">
      <c r="BB110" s="90"/>
      <c r="BC110" s="90"/>
      <c r="BD110" s="90"/>
    </row>
    <row r="111" spans="54:56" ht="18.75" customHeight="1" x14ac:dyDescent="0.2">
      <c r="BB111" s="90"/>
      <c r="BC111" s="90"/>
      <c r="BD111" s="90"/>
    </row>
    <row r="112" spans="54:56" ht="18.75" customHeight="1" x14ac:dyDescent="0.2">
      <c r="BB112" s="90"/>
      <c r="BC112" s="90"/>
      <c r="BD112" s="90"/>
    </row>
    <row r="113" spans="54:56" ht="18.75" customHeight="1" x14ac:dyDescent="0.2">
      <c r="BB113" s="90"/>
      <c r="BC113" s="90"/>
      <c r="BD113" s="90"/>
    </row>
    <row r="114" spans="54:56" ht="18.75" customHeight="1" x14ac:dyDescent="0.2">
      <c r="BB114" s="90"/>
      <c r="BC114" s="90"/>
      <c r="BD114" s="90"/>
    </row>
    <row r="115" spans="54:56" ht="18.75" customHeight="1" x14ac:dyDescent="0.2">
      <c r="BB115" s="90"/>
      <c r="BC115" s="90"/>
      <c r="BD115" s="90"/>
    </row>
    <row r="116" spans="54:56" ht="18.75" customHeight="1" x14ac:dyDescent="0.2">
      <c r="BB116" s="90"/>
      <c r="BC116" s="90"/>
      <c r="BD116" s="90"/>
    </row>
    <row r="117" spans="54:56" ht="18.75" customHeight="1" x14ac:dyDescent="0.2">
      <c r="BB117" s="90"/>
      <c r="BC117" s="90"/>
      <c r="BD117" s="90"/>
    </row>
    <row r="118" spans="54:56" ht="18.75" customHeight="1" x14ac:dyDescent="0.2">
      <c r="BB118" s="90"/>
      <c r="BC118" s="90"/>
      <c r="BD118" s="90"/>
    </row>
    <row r="119" spans="54:56" ht="18.75" customHeight="1" x14ac:dyDescent="0.2">
      <c r="BB119" s="90"/>
      <c r="BC119" s="90"/>
      <c r="BD119" s="90"/>
    </row>
    <row r="120" spans="54:56" ht="18.75" customHeight="1" x14ac:dyDescent="0.2">
      <c r="BB120" s="90"/>
      <c r="BC120" s="90"/>
      <c r="BD120" s="90"/>
    </row>
    <row r="121" spans="54:56" ht="18.75" customHeight="1" x14ac:dyDescent="0.2">
      <c r="BB121" s="90"/>
      <c r="BC121" s="90"/>
      <c r="BD121" s="90"/>
    </row>
    <row r="122" spans="54:56" ht="18.75" customHeight="1" x14ac:dyDescent="0.2">
      <c r="BB122" s="90"/>
      <c r="BC122" s="90"/>
      <c r="BD122" s="90"/>
    </row>
    <row r="123" spans="54:56" ht="18.75" customHeight="1" x14ac:dyDescent="0.2">
      <c r="BB123" s="90"/>
      <c r="BC123" s="90"/>
      <c r="BD123" s="90"/>
    </row>
    <row r="124" spans="54:56" ht="18.75" customHeight="1" x14ac:dyDescent="0.2">
      <c r="BB124" s="90"/>
      <c r="BC124" s="90"/>
      <c r="BD124" s="90"/>
    </row>
    <row r="125" spans="54:56" ht="18.75" customHeight="1" x14ac:dyDescent="0.2">
      <c r="BB125" s="90"/>
      <c r="BC125" s="90"/>
      <c r="BD125" s="90"/>
    </row>
    <row r="126" spans="54:56" ht="18.75" customHeight="1" x14ac:dyDescent="0.2">
      <c r="BB126" s="90"/>
      <c r="BC126" s="90"/>
      <c r="BD126" s="90"/>
    </row>
    <row r="127" spans="54:56" ht="18.75" customHeight="1" x14ac:dyDescent="0.2">
      <c r="BB127" s="90"/>
      <c r="BC127" s="90"/>
      <c r="BD127" s="90"/>
    </row>
    <row r="128" spans="54:56" ht="18.75" customHeight="1" x14ac:dyDescent="0.2">
      <c r="BB128" s="90"/>
      <c r="BC128" s="90"/>
      <c r="BD128" s="90"/>
    </row>
    <row r="129" spans="54:56" ht="18.75" customHeight="1" x14ac:dyDescent="0.2">
      <c r="BB129" s="90"/>
      <c r="BC129" s="90"/>
      <c r="BD129" s="90"/>
    </row>
    <row r="130" spans="54:56" ht="18.75" customHeight="1" x14ac:dyDescent="0.2">
      <c r="BB130" s="90"/>
      <c r="BC130" s="90"/>
      <c r="BD130" s="90"/>
    </row>
    <row r="131" spans="54:56" ht="18.75" customHeight="1" x14ac:dyDescent="0.2">
      <c r="BB131" s="90"/>
      <c r="BC131" s="90"/>
      <c r="BD131" s="90"/>
    </row>
    <row r="132" spans="54:56" ht="18.75" customHeight="1" x14ac:dyDescent="0.2">
      <c r="BB132" s="90"/>
      <c r="BC132" s="90"/>
      <c r="BD132" s="90"/>
    </row>
    <row r="133" spans="54:56" ht="18.75" customHeight="1" x14ac:dyDescent="0.2">
      <c r="BB133" s="90"/>
      <c r="BC133" s="90"/>
      <c r="BD133" s="90"/>
    </row>
    <row r="134" spans="54:56" ht="18.75" customHeight="1" x14ac:dyDescent="0.2">
      <c r="BB134" s="90"/>
      <c r="BC134" s="90"/>
      <c r="BD134" s="90"/>
    </row>
    <row r="135" spans="54:56" ht="18.75" customHeight="1" x14ac:dyDescent="0.2">
      <c r="BB135" s="90"/>
      <c r="BC135" s="90"/>
      <c r="BD135" s="90"/>
    </row>
    <row r="136" spans="54:56" ht="18.75" customHeight="1" x14ac:dyDescent="0.2">
      <c r="BB136" s="90"/>
      <c r="BC136" s="90"/>
      <c r="BD136" s="90"/>
    </row>
    <row r="137" spans="54:56" ht="18.75" customHeight="1" x14ac:dyDescent="0.2">
      <c r="BB137" s="90"/>
      <c r="BC137" s="90"/>
      <c r="BD137" s="90"/>
    </row>
    <row r="138" spans="54:56" ht="18.75" customHeight="1" x14ac:dyDescent="0.2">
      <c r="BB138" s="90"/>
      <c r="BC138" s="90"/>
      <c r="BD138" s="90"/>
    </row>
    <row r="139" spans="54:56" ht="18.75" customHeight="1" x14ac:dyDescent="0.2">
      <c r="BB139" s="90"/>
      <c r="BC139" s="90"/>
      <c r="BD139" s="90"/>
    </row>
    <row r="140" spans="54:56" ht="18.75" customHeight="1" x14ac:dyDescent="0.2">
      <c r="BB140" s="90"/>
      <c r="BC140" s="90"/>
      <c r="BD140" s="90"/>
    </row>
    <row r="141" spans="54:56" ht="18.75" customHeight="1" x14ac:dyDescent="0.2">
      <c r="BB141" s="90"/>
      <c r="BC141" s="90"/>
      <c r="BD141" s="90"/>
    </row>
    <row r="142" spans="54:56" ht="18.75" customHeight="1" x14ac:dyDescent="0.2">
      <c r="BB142" s="90"/>
      <c r="BC142" s="90"/>
      <c r="BD142" s="90"/>
    </row>
    <row r="143" spans="54:56" ht="18.75" customHeight="1" x14ac:dyDescent="0.2">
      <c r="BB143" s="90"/>
      <c r="BC143" s="90"/>
      <c r="BD143" s="90"/>
    </row>
    <row r="144" spans="54:56" ht="18.75" customHeight="1" x14ac:dyDescent="0.2">
      <c r="BB144" s="90"/>
      <c r="BC144" s="90"/>
      <c r="BD144" s="90"/>
    </row>
    <row r="145" spans="54:56" ht="18.75" customHeight="1" x14ac:dyDescent="0.2">
      <c r="BB145" s="90"/>
      <c r="BC145" s="90"/>
      <c r="BD145" s="90"/>
    </row>
    <row r="146" spans="54:56" ht="18.75" customHeight="1" x14ac:dyDescent="0.2">
      <c r="BB146" s="90"/>
      <c r="BC146" s="90"/>
      <c r="BD146" s="90"/>
    </row>
    <row r="147" spans="54:56" ht="18.75" customHeight="1" x14ac:dyDescent="0.2">
      <c r="BB147" s="90"/>
      <c r="BC147" s="90"/>
      <c r="BD147" s="90"/>
    </row>
    <row r="148" spans="54:56" ht="18.75" customHeight="1" x14ac:dyDescent="0.2">
      <c r="BB148" s="90"/>
      <c r="BC148" s="90"/>
      <c r="BD148" s="90"/>
    </row>
    <row r="149" spans="54:56" ht="18.75" customHeight="1" x14ac:dyDescent="0.2">
      <c r="BB149" s="90"/>
      <c r="BC149" s="90"/>
      <c r="BD149" s="90"/>
    </row>
    <row r="150" spans="54:56" ht="18.75" customHeight="1" x14ac:dyDescent="0.2">
      <c r="BB150" s="90"/>
      <c r="BC150" s="90"/>
      <c r="BD150" s="90"/>
    </row>
    <row r="151" spans="54:56" ht="18.75" customHeight="1" x14ac:dyDescent="0.2">
      <c r="BB151" s="90"/>
      <c r="BC151" s="90"/>
      <c r="BD151" s="90"/>
    </row>
    <row r="152" spans="54:56" ht="18.75" customHeight="1" x14ac:dyDescent="0.2">
      <c r="BB152" s="90"/>
      <c r="BC152" s="90"/>
      <c r="BD152" s="90"/>
    </row>
    <row r="153" spans="54:56" ht="18.75" customHeight="1" x14ac:dyDescent="0.2">
      <c r="BB153" s="90"/>
      <c r="BC153" s="90"/>
      <c r="BD153" s="90"/>
    </row>
    <row r="154" spans="54:56" ht="18.75" customHeight="1" x14ac:dyDescent="0.2">
      <c r="BB154" s="90"/>
      <c r="BC154" s="90"/>
      <c r="BD154" s="90"/>
    </row>
    <row r="155" spans="54:56" ht="18.75" customHeight="1" x14ac:dyDescent="0.2">
      <c r="BB155" s="90"/>
      <c r="BC155" s="90"/>
      <c r="BD155" s="90"/>
    </row>
    <row r="156" spans="54:56" ht="18.75" customHeight="1" x14ac:dyDescent="0.2">
      <c r="BB156" s="90"/>
      <c r="BC156" s="90"/>
      <c r="BD156" s="90"/>
    </row>
    <row r="157" spans="54:56" ht="18.75" customHeight="1" x14ac:dyDescent="0.2">
      <c r="BB157" s="90"/>
      <c r="BC157" s="90"/>
      <c r="BD157" s="90"/>
    </row>
    <row r="158" spans="54:56" ht="18.75" customHeight="1" x14ac:dyDescent="0.2">
      <c r="BB158" s="90"/>
      <c r="BC158" s="90"/>
      <c r="BD158" s="90"/>
    </row>
    <row r="159" spans="54:56" ht="18.75" customHeight="1" x14ac:dyDescent="0.2">
      <c r="BB159" s="90"/>
      <c r="BC159" s="90"/>
      <c r="BD159" s="90"/>
    </row>
    <row r="160" spans="54:56" ht="18.75" customHeight="1" x14ac:dyDescent="0.2">
      <c r="BB160" s="90"/>
      <c r="BC160" s="90"/>
      <c r="BD160" s="90"/>
    </row>
    <row r="161" spans="54:56" ht="18.75" customHeight="1" x14ac:dyDescent="0.2">
      <c r="BB161" s="90"/>
      <c r="BC161" s="90"/>
      <c r="BD161" s="90"/>
    </row>
    <row r="162" spans="54:56" ht="18.75" customHeight="1" x14ac:dyDescent="0.2">
      <c r="BB162" s="90"/>
      <c r="BC162" s="90"/>
      <c r="BD162" s="90"/>
    </row>
    <row r="163" spans="54:56" ht="18.75" customHeight="1" x14ac:dyDescent="0.2">
      <c r="BB163" s="90"/>
      <c r="BC163" s="90"/>
      <c r="BD163" s="90"/>
    </row>
    <row r="164" spans="54:56" ht="18.75" customHeight="1" x14ac:dyDescent="0.2">
      <c r="BB164" s="90"/>
      <c r="BC164" s="90"/>
      <c r="BD164" s="90"/>
    </row>
    <row r="165" spans="54:56" ht="18.75" customHeight="1" x14ac:dyDescent="0.2">
      <c r="BB165" s="90"/>
      <c r="BC165" s="90"/>
      <c r="BD165" s="90"/>
    </row>
    <row r="166" spans="54:56" ht="18.75" customHeight="1" x14ac:dyDescent="0.2">
      <c r="BB166" s="90"/>
      <c r="BC166" s="90"/>
      <c r="BD166" s="90"/>
    </row>
    <row r="167" spans="54:56" ht="18.75" customHeight="1" x14ac:dyDescent="0.2">
      <c r="BB167" s="90"/>
      <c r="BC167" s="90"/>
      <c r="BD167" s="90"/>
    </row>
    <row r="168" spans="54:56" ht="18.75" customHeight="1" x14ac:dyDescent="0.2">
      <c r="BB168" s="90"/>
      <c r="BC168" s="90"/>
      <c r="BD168" s="90"/>
    </row>
    <row r="169" spans="54:56" ht="18.75" customHeight="1" x14ac:dyDescent="0.2">
      <c r="BB169" s="90"/>
      <c r="BC169" s="90"/>
      <c r="BD169" s="90"/>
    </row>
    <row r="170" spans="54:56" ht="18.75" customHeight="1" x14ac:dyDescent="0.2">
      <c r="BB170" s="90"/>
      <c r="BC170" s="90"/>
      <c r="BD170" s="90"/>
    </row>
    <row r="171" spans="54:56" ht="18.75" customHeight="1" x14ac:dyDescent="0.2">
      <c r="BB171" s="90"/>
      <c r="BC171" s="90"/>
      <c r="BD171" s="90"/>
    </row>
    <row r="172" spans="54:56" ht="18.75" customHeight="1" x14ac:dyDescent="0.2">
      <c r="BB172" s="90"/>
      <c r="BC172" s="90"/>
      <c r="BD172" s="90"/>
    </row>
    <row r="173" spans="54:56" ht="18.75" customHeight="1" x14ac:dyDescent="0.2">
      <c r="BB173" s="90"/>
      <c r="BC173" s="90"/>
      <c r="BD173" s="90"/>
    </row>
    <row r="174" spans="54:56" ht="18.75" customHeight="1" x14ac:dyDescent="0.2">
      <c r="BB174" s="90"/>
      <c r="BC174" s="90"/>
      <c r="BD174" s="90"/>
    </row>
    <row r="175" spans="54:56" ht="18.75" customHeight="1" x14ac:dyDescent="0.2">
      <c r="BB175" s="90"/>
      <c r="BC175" s="90"/>
      <c r="BD175" s="90"/>
    </row>
    <row r="176" spans="54:56" ht="18.75" customHeight="1" x14ac:dyDescent="0.2">
      <c r="BB176" s="90"/>
      <c r="BC176" s="90"/>
      <c r="BD176" s="90"/>
    </row>
    <row r="177" spans="54:56" ht="18.75" customHeight="1" x14ac:dyDescent="0.2">
      <c r="BB177" s="90"/>
      <c r="BC177" s="90"/>
      <c r="BD177" s="90"/>
    </row>
    <row r="178" spans="54:56" ht="18.75" customHeight="1" x14ac:dyDescent="0.2">
      <c r="BB178" s="90"/>
      <c r="BC178" s="90"/>
      <c r="BD178" s="90"/>
    </row>
    <row r="179" spans="54:56" ht="18.75" customHeight="1" x14ac:dyDescent="0.2">
      <c r="BB179" s="90"/>
      <c r="BC179" s="90"/>
      <c r="BD179" s="90"/>
    </row>
    <row r="180" spans="54:56" ht="18.75" customHeight="1" x14ac:dyDescent="0.2">
      <c r="BB180" s="90"/>
      <c r="BC180" s="90"/>
      <c r="BD180" s="90"/>
    </row>
    <row r="181" spans="54:56" ht="18.75" customHeight="1" x14ac:dyDescent="0.2">
      <c r="BB181" s="90"/>
      <c r="BC181" s="90"/>
      <c r="BD181" s="90"/>
    </row>
    <row r="182" spans="54:56" ht="18.75" customHeight="1" x14ac:dyDescent="0.2">
      <c r="BB182" s="90"/>
      <c r="BC182" s="90"/>
      <c r="BD182" s="90"/>
    </row>
    <row r="183" spans="54:56" ht="18.75" customHeight="1" x14ac:dyDescent="0.2">
      <c r="BB183" s="90"/>
      <c r="BC183" s="90"/>
      <c r="BD183" s="90"/>
    </row>
    <row r="184" spans="54:56" ht="18.75" customHeight="1" x14ac:dyDescent="0.2">
      <c r="BB184" s="90"/>
      <c r="BC184" s="90"/>
      <c r="BD184" s="90"/>
    </row>
    <row r="185" spans="54:56" ht="18.75" customHeight="1" x14ac:dyDescent="0.2">
      <c r="BB185" s="90"/>
      <c r="BC185" s="90"/>
      <c r="BD185" s="90"/>
    </row>
    <row r="186" spans="54:56" ht="18.75" customHeight="1" x14ac:dyDescent="0.2">
      <c r="BB186" s="90"/>
      <c r="BC186" s="90"/>
      <c r="BD186" s="90"/>
    </row>
    <row r="187" spans="54:56" ht="18.75" customHeight="1" x14ac:dyDescent="0.2">
      <c r="BB187" s="90"/>
      <c r="BC187" s="90"/>
      <c r="BD187" s="90"/>
    </row>
    <row r="188" spans="54:56" ht="18.75" customHeight="1" x14ac:dyDescent="0.2">
      <c r="BB188" s="90"/>
      <c r="BC188" s="90"/>
      <c r="BD188" s="90"/>
    </row>
    <row r="189" spans="54:56" ht="18.75" customHeight="1" x14ac:dyDescent="0.2">
      <c r="BB189" s="90"/>
      <c r="BC189" s="90"/>
      <c r="BD189" s="90"/>
    </row>
    <row r="190" spans="54:56" ht="18.75" customHeight="1" x14ac:dyDescent="0.2">
      <c r="BB190" s="90"/>
      <c r="BC190" s="90"/>
      <c r="BD190" s="90"/>
    </row>
    <row r="191" spans="54:56" ht="18.75" customHeight="1" x14ac:dyDescent="0.2">
      <c r="BB191" s="90"/>
      <c r="BC191" s="90"/>
      <c r="BD191" s="90"/>
    </row>
    <row r="192" spans="54:56" ht="18.75" customHeight="1" x14ac:dyDescent="0.2">
      <c r="BB192" s="90"/>
      <c r="BC192" s="90"/>
      <c r="BD192" s="90"/>
    </row>
    <row r="193" spans="54:56" ht="18.75" customHeight="1" x14ac:dyDescent="0.2">
      <c r="BB193" s="90"/>
      <c r="BC193" s="90"/>
      <c r="BD193" s="90"/>
    </row>
    <row r="194" spans="54:56" ht="18.75" customHeight="1" x14ac:dyDescent="0.2">
      <c r="BB194" s="90"/>
      <c r="BC194" s="90"/>
      <c r="BD194" s="90"/>
    </row>
    <row r="195" spans="54:56" ht="18.75" customHeight="1" x14ac:dyDescent="0.2">
      <c r="BB195" s="90"/>
      <c r="BC195" s="90"/>
      <c r="BD195" s="90"/>
    </row>
    <row r="196" spans="54:56" ht="18.75" customHeight="1" x14ac:dyDescent="0.2">
      <c r="BB196" s="90"/>
      <c r="BC196" s="90"/>
      <c r="BD196" s="90"/>
    </row>
    <row r="197" spans="54:56" ht="18.75" customHeight="1" x14ac:dyDescent="0.2">
      <c r="BB197" s="90"/>
      <c r="BC197" s="90"/>
      <c r="BD197" s="90"/>
    </row>
    <row r="198" spans="54:56" ht="18.75" customHeight="1" x14ac:dyDescent="0.2">
      <c r="BB198" s="90"/>
      <c r="BC198" s="90"/>
      <c r="BD198" s="90"/>
    </row>
    <row r="199" spans="54:56" ht="18.75" customHeight="1" x14ac:dyDescent="0.2">
      <c r="BB199" s="90"/>
      <c r="BC199" s="90"/>
      <c r="BD199" s="90"/>
    </row>
    <row r="200" spans="54:56" ht="18.75" customHeight="1" x14ac:dyDescent="0.2">
      <c r="BB200" s="90"/>
      <c r="BC200" s="90"/>
      <c r="BD200" s="90"/>
    </row>
    <row r="201" spans="54:56" ht="18.75" customHeight="1" x14ac:dyDescent="0.2">
      <c r="BB201" s="90"/>
      <c r="BC201" s="90"/>
      <c r="BD201" s="90"/>
    </row>
    <row r="202" spans="54:56" ht="18.75" customHeight="1" x14ac:dyDescent="0.2">
      <c r="BB202" s="90"/>
      <c r="BC202" s="90"/>
      <c r="BD202" s="90"/>
    </row>
    <row r="203" spans="54:56" ht="18.75" customHeight="1" x14ac:dyDescent="0.2">
      <c r="BB203" s="90"/>
      <c r="BC203" s="90"/>
      <c r="BD203" s="90"/>
    </row>
    <row r="204" spans="54:56" ht="18.75" customHeight="1" x14ac:dyDescent="0.2">
      <c r="BB204" s="90"/>
      <c r="BC204" s="90"/>
      <c r="BD204" s="90"/>
    </row>
    <row r="205" spans="54:56" ht="18.75" customHeight="1" x14ac:dyDescent="0.2">
      <c r="BB205" s="90"/>
      <c r="BC205" s="90"/>
      <c r="BD205" s="90"/>
    </row>
    <row r="206" spans="54:56" ht="18.75" customHeight="1" x14ac:dyDescent="0.2">
      <c r="BB206" s="90"/>
      <c r="BC206" s="90"/>
      <c r="BD206" s="90"/>
    </row>
    <row r="207" spans="54:56" ht="18.75" customHeight="1" x14ac:dyDescent="0.2">
      <c r="BB207" s="90"/>
      <c r="BC207" s="90"/>
      <c r="BD207" s="90"/>
    </row>
    <row r="208" spans="54:56" ht="18.75" customHeight="1" x14ac:dyDescent="0.2">
      <c r="BB208" s="90"/>
      <c r="BC208" s="90"/>
      <c r="BD208" s="90"/>
    </row>
    <row r="209" spans="54:56" ht="18.75" customHeight="1" x14ac:dyDescent="0.2">
      <c r="BB209" s="90"/>
      <c r="BC209" s="90"/>
      <c r="BD209" s="90"/>
    </row>
    <row r="210" spans="54:56" ht="18.75" customHeight="1" x14ac:dyDescent="0.2">
      <c r="BB210" s="90"/>
      <c r="BC210" s="90"/>
      <c r="BD210" s="90"/>
    </row>
    <row r="211" spans="54:56" ht="18.75" customHeight="1" x14ac:dyDescent="0.2">
      <c r="BB211" s="90"/>
      <c r="BC211" s="90"/>
      <c r="BD211" s="90"/>
    </row>
    <row r="212" spans="54:56" ht="18.75" customHeight="1" x14ac:dyDescent="0.2">
      <c r="BB212" s="90"/>
      <c r="BC212" s="90"/>
      <c r="BD212" s="90"/>
    </row>
    <row r="213" spans="54:56" ht="18.75" customHeight="1" x14ac:dyDescent="0.2">
      <c r="BB213" s="90"/>
      <c r="BC213" s="90"/>
      <c r="BD213" s="90"/>
    </row>
    <row r="214" spans="54:56" ht="18.75" customHeight="1" x14ac:dyDescent="0.2">
      <c r="BB214" s="90"/>
      <c r="BC214" s="90"/>
      <c r="BD214" s="90"/>
    </row>
    <row r="215" spans="54:56" ht="18.75" customHeight="1" x14ac:dyDescent="0.2">
      <c r="BB215" s="90"/>
      <c r="BC215" s="90"/>
      <c r="BD215" s="90"/>
    </row>
    <row r="216" spans="54:56" ht="18.75" customHeight="1" x14ac:dyDescent="0.2">
      <c r="BB216" s="90"/>
      <c r="BC216" s="90"/>
      <c r="BD216" s="90"/>
    </row>
    <row r="217" spans="54:56" ht="18.75" customHeight="1" x14ac:dyDescent="0.2">
      <c r="BB217" s="90"/>
      <c r="BC217" s="90"/>
      <c r="BD217" s="90"/>
    </row>
    <row r="218" spans="54:56" ht="18.75" customHeight="1" x14ac:dyDescent="0.2">
      <c r="BB218" s="90"/>
      <c r="BC218" s="90"/>
      <c r="BD218" s="90"/>
    </row>
    <row r="219" spans="54:56" ht="18.75" customHeight="1" x14ac:dyDescent="0.2">
      <c r="BB219" s="90"/>
      <c r="BC219" s="90"/>
      <c r="BD219" s="90"/>
    </row>
    <row r="220" spans="54:56" ht="18.75" customHeight="1" x14ac:dyDescent="0.2">
      <c r="BB220" s="90"/>
      <c r="BC220" s="90"/>
      <c r="BD220" s="90"/>
    </row>
    <row r="221" spans="54:56" ht="18.75" customHeight="1" x14ac:dyDescent="0.2">
      <c r="BB221" s="90"/>
      <c r="BC221" s="90"/>
      <c r="BD221" s="90"/>
    </row>
    <row r="222" spans="54:56" ht="18.75" customHeight="1" x14ac:dyDescent="0.2">
      <c r="BB222" s="90"/>
      <c r="BC222" s="90"/>
      <c r="BD222" s="90"/>
    </row>
    <row r="223" spans="54:56" ht="18.75" customHeight="1" x14ac:dyDescent="0.2">
      <c r="BB223" s="90"/>
      <c r="BC223" s="90"/>
      <c r="BD223" s="90"/>
    </row>
    <row r="224" spans="54:56" ht="18.75" customHeight="1" x14ac:dyDescent="0.2">
      <c r="BB224" s="90"/>
      <c r="BC224" s="90"/>
      <c r="BD224" s="90"/>
    </row>
    <row r="225" spans="54:56" ht="18.75" customHeight="1" x14ac:dyDescent="0.2">
      <c r="BB225" s="90"/>
      <c r="BC225" s="90"/>
      <c r="BD225" s="90"/>
    </row>
    <row r="226" spans="54:56" ht="18.75" customHeight="1" x14ac:dyDescent="0.2">
      <c r="BB226" s="90"/>
      <c r="BC226" s="90"/>
      <c r="BD226" s="90"/>
    </row>
    <row r="227" spans="54:56" ht="18.75" customHeight="1" x14ac:dyDescent="0.2">
      <c r="BB227" s="90"/>
      <c r="BC227" s="90"/>
      <c r="BD227" s="90"/>
    </row>
    <row r="228" spans="54:56" ht="18.75" customHeight="1" x14ac:dyDescent="0.2">
      <c r="BB228" s="90"/>
      <c r="BC228" s="90"/>
      <c r="BD228" s="90"/>
    </row>
    <row r="229" spans="54:56" ht="18.75" customHeight="1" x14ac:dyDescent="0.2">
      <c r="BB229" s="90"/>
      <c r="BC229" s="90"/>
      <c r="BD229" s="90"/>
    </row>
    <row r="230" spans="54:56" ht="18.75" customHeight="1" x14ac:dyDescent="0.2">
      <c r="BB230" s="90"/>
      <c r="BC230" s="90"/>
      <c r="BD230" s="90"/>
    </row>
    <row r="231" spans="54:56" ht="18.75" customHeight="1" x14ac:dyDescent="0.2">
      <c r="BB231" s="90"/>
      <c r="BC231" s="90"/>
      <c r="BD231" s="90"/>
    </row>
    <row r="232" spans="54:56" ht="18.75" customHeight="1" x14ac:dyDescent="0.2">
      <c r="BB232" s="90"/>
      <c r="BC232" s="90"/>
      <c r="BD232" s="90"/>
    </row>
    <row r="233" spans="54:56" ht="18.75" customHeight="1" x14ac:dyDescent="0.2">
      <c r="BB233" s="90"/>
      <c r="BC233" s="90"/>
      <c r="BD233" s="90"/>
    </row>
    <row r="234" spans="54:56" ht="18.75" customHeight="1" x14ac:dyDescent="0.2">
      <c r="BB234" s="90"/>
      <c r="BC234" s="90"/>
      <c r="BD234" s="90"/>
    </row>
    <row r="235" spans="54:56" ht="18.75" customHeight="1" x14ac:dyDescent="0.2">
      <c r="BB235" s="90"/>
      <c r="BC235" s="90"/>
      <c r="BD235" s="90"/>
    </row>
    <row r="236" spans="54:56" ht="18.75" customHeight="1" x14ac:dyDescent="0.2">
      <c r="BB236" s="90"/>
      <c r="BC236" s="90"/>
      <c r="BD236" s="90"/>
    </row>
    <row r="237" spans="54:56" ht="18.75" customHeight="1" x14ac:dyDescent="0.2">
      <c r="BB237" s="90"/>
      <c r="BC237" s="90"/>
      <c r="BD237" s="90"/>
    </row>
    <row r="238" spans="54:56" ht="18.75" customHeight="1" x14ac:dyDescent="0.2">
      <c r="BB238" s="90"/>
      <c r="BC238" s="90"/>
      <c r="BD238" s="90"/>
    </row>
    <row r="239" spans="54:56" ht="18.75" customHeight="1" x14ac:dyDescent="0.2">
      <c r="BB239" s="90"/>
      <c r="BC239" s="90"/>
      <c r="BD239" s="90"/>
    </row>
    <row r="240" spans="54:56" ht="18.75" customHeight="1" x14ac:dyDescent="0.2">
      <c r="BB240" s="90"/>
      <c r="BC240" s="90"/>
      <c r="BD240" s="90"/>
    </row>
    <row r="241" spans="54:56" ht="18.75" customHeight="1" x14ac:dyDescent="0.2">
      <c r="BB241" s="90"/>
      <c r="BC241" s="90"/>
      <c r="BD241" s="90"/>
    </row>
    <row r="242" spans="54:56" ht="18.75" customHeight="1" x14ac:dyDescent="0.2">
      <c r="BB242" s="90"/>
      <c r="BC242" s="90"/>
      <c r="BD242" s="90"/>
    </row>
    <row r="243" spans="54:56" ht="18.75" customHeight="1" x14ac:dyDescent="0.2">
      <c r="BB243" s="90"/>
      <c r="BC243" s="90"/>
      <c r="BD243" s="90"/>
    </row>
    <row r="244" spans="54:56" ht="18.75" customHeight="1" x14ac:dyDescent="0.2">
      <c r="BB244" s="90"/>
      <c r="BC244" s="90"/>
      <c r="BD244" s="90"/>
    </row>
    <row r="245" spans="54:56" ht="18.75" customHeight="1" x14ac:dyDescent="0.2">
      <c r="BB245" s="90"/>
      <c r="BC245" s="90"/>
      <c r="BD245" s="90"/>
    </row>
    <row r="246" spans="54:56" ht="18.75" customHeight="1" x14ac:dyDescent="0.2">
      <c r="BB246" s="90"/>
      <c r="BC246" s="90"/>
      <c r="BD246" s="90"/>
    </row>
    <row r="247" spans="54:56" ht="18.75" customHeight="1" x14ac:dyDescent="0.2">
      <c r="BB247" s="90"/>
      <c r="BC247" s="90"/>
      <c r="BD247" s="90"/>
    </row>
    <row r="248" spans="54:56" ht="18.75" customHeight="1" x14ac:dyDescent="0.2">
      <c r="BB248" s="90"/>
      <c r="BC248" s="90"/>
      <c r="BD248" s="90"/>
    </row>
    <row r="249" spans="54:56" ht="18.75" customHeight="1" x14ac:dyDescent="0.2">
      <c r="BB249" s="90"/>
      <c r="BC249" s="90"/>
      <c r="BD249" s="90"/>
    </row>
    <row r="250" spans="54:56" ht="18.75" customHeight="1" x14ac:dyDescent="0.2">
      <c r="BB250" s="90"/>
      <c r="BC250" s="90"/>
      <c r="BD250" s="90"/>
    </row>
    <row r="251" spans="54:56" ht="18.75" customHeight="1" x14ac:dyDescent="0.2">
      <c r="BB251" s="90"/>
      <c r="BC251" s="90"/>
      <c r="BD251" s="90"/>
    </row>
    <row r="252" spans="54:56" ht="18.75" customHeight="1" x14ac:dyDescent="0.2">
      <c r="BB252" s="90"/>
      <c r="BC252" s="90"/>
      <c r="BD252" s="90"/>
    </row>
    <row r="253" spans="54:56" ht="18.75" customHeight="1" x14ac:dyDescent="0.2">
      <c r="BB253" s="90"/>
      <c r="BC253" s="90"/>
      <c r="BD253" s="90"/>
    </row>
    <row r="254" spans="54:56" ht="18.75" customHeight="1" x14ac:dyDescent="0.2">
      <c r="BB254" s="90"/>
      <c r="BC254" s="90"/>
      <c r="BD254" s="90"/>
    </row>
    <row r="255" spans="54:56" ht="18.75" customHeight="1" x14ac:dyDescent="0.2">
      <c r="BB255" s="90"/>
      <c r="BC255" s="90"/>
      <c r="BD255" s="90"/>
    </row>
    <row r="256" spans="54:56" ht="18.75" customHeight="1" x14ac:dyDescent="0.2">
      <c r="BB256" s="90"/>
      <c r="BC256" s="90"/>
      <c r="BD256" s="90"/>
    </row>
    <row r="257" spans="54:56" ht="18.75" customHeight="1" x14ac:dyDescent="0.2">
      <c r="BB257" s="90"/>
      <c r="BC257" s="90"/>
      <c r="BD257" s="90"/>
    </row>
    <row r="258" spans="54:56" ht="18.75" customHeight="1" x14ac:dyDescent="0.2">
      <c r="BB258" s="90"/>
      <c r="BC258" s="90"/>
      <c r="BD258" s="90"/>
    </row>
    <row r="259" spans="54:56" ht="18.75" customHeight="1" x14ac:dyDescent="0.2">
      <c r="BB259" s="90"/>
      <c r="BC259" s="90"/>
      <c r="BD259" s="90"/>
    </row>
    <row r="260" spans="54:56" ht="18.75" customHeight="1" x14ac:dyDescent="0.2">
      <c r="BB260" s="90"/>
      <c r="BC260" s="90"/>
      <c r="BD260" s="90"/>
    </row>
    <row r="261" spans="54:56" ht="18.75" customHeight="1" x14ac:dyDescent="0.2">
      <c r="BB261" s="90"/>
      <c r="BC261" s="90"/>
      <c r="BD261" s="90"/>
    </row>
    <row r="262" spans="54:56" ht="18.75" customHeight="1" x14ac:dyDescent="0.2">
      <c r="BB262" s="90"/>
      <c r="BC262" s="90"/>
      <c r="BD262" s="90"/>
    </row>
    <row r="263" spans="54:56" ht="18.75" customHeight="1" x14ac:dyDescent="0.2">
      <c r="BB263" s="90"/>
      <c r="BC263" s="90"/>
      <c r="BD263" s="90"/>
    </row>
    <row r="264" spans="54:56" ht="18.75" customHeight="1" x14ac:dyDescent="0.2">
      <c r="BB264" s="90"/>
      <c r="BC264" s="90"/>
      <c r="BD264" s="90"/>
    </row>
    <row r="265" spans="54:56" ht="18.75" customHeight="1" x14ac:dyDescent="0.2">
      <c r="BB265" s="90"/>
      <c r="BC265" s="90"/>
      <c r="BD265" s="90"/>
    </row>
    <row r="266" spans="54:56" ht="18.75" customHeight="1" x14ac:dyDescent="0.2">
      <c r="BB266" s="90"/>
      <c r="BC266" s="90"/>
      <c r="BD266" s="90"/>
    </row>
    <row r="267" spans="54:56" ht="18.75" customHeight="1" x14ac:dyDescent="0.2">
      <c r="BB267" s="90"/>
      <c r="BC267" s="90"/>
      <c r="BD267" s="90"/>
    </row>
    <row r="268" spans="54:56" ht="18.75" customHeight="1" x14ac:dyDescent="0.2">
      <c r="BB268" s="90"/>
      <c r="BC268" s="90"/>
      <c r="BD268" s="90"/>
    </row>
    <row r="269" spans="54:56" ht="18.75" customHeight="1" x14ac:dyDescent="0.2">
      <c r="BB269" s="90"/>
      <c r="BC269" s="90"/>
      <c r="BD269" s="90"/>
    </row>
    <row r="270" spans="54:56" ht="18.75" customHeight="1" x14ac:dyDescent="0.2">
      <c r="BB270" s="90"/>
      <c r="BC270" s="90"/>
      <c r="BD270" s="90"/>
    </row>
    <row r="271" spans="54:56" ht="18.75" customHeight="1" x14ac:dyDescent="0.2">
      <c r="BB271" s="90"/>
      <c r="BC271" s="90"/>
      <c r="BD271" s="90"/>
    </row>
    <row r="272" spans="54:56" ht="18.75" customHeight="1" x14ac:dyDescent="0.2">
      <c r="BB272" s="90"/>
      <c r="BC272" s="90"/>
      <c r="BD272" s="90"/>
    </row>
    <row r="273" spans="54:56" ht="18.75" customHeight="1" x14ac:dyDescent="0.2">
      <c r="BB273" s="90"/>
      <c r="BC273" s="90"/>
      <c r="BD273" s="90"/>
    </row>
    <row r="274" spans="54:56" ht="18.75" customHeight="1" x14ac:dyDescent="0.2">
      <c r="BB274" s="90"/>
      <c r="BC274" s="90"/>
      <c r="BD274" s="90"/>
    </row>
    <row r="275" spans="54:56" ht="18.75" customHeight="1" x14ac:dyDescent="0.2">
      <c r="BB275" s="90"/>
      <c r="BC275" s="90"/>
      <c r="BD275" s="90"/>
    </row>
    <row r="276" spans="54:56" ht="18.75" customHeight="1" x14ac:dyDescent="0.2">
      <c r="BB276" s="90"/>
      <c r="BC276" s="90"/>
      <c r="BD276" s="90"/>
    </row>
    <row r="277" spans="54:56" ht="18.75" customHeight="1" x14ac:dyDescent="0.2">
      <c r="BB277" s="90"/>
      <c r="BC277" s="90"/>
      <c r="BD277" s="90"/>
    </row>
    <row r="278" spans="54:56" ht="18.75" customHeight="1" x14ac:dyDescent="0.2">
      <c r="BB278" s="90"/>
      <c r="BC278" s="90"/>
      <c r="BD278" s="90"/>
    </row>
    <row r="279" spans="54:56" ht="18.75" customHeight="1" x14ac:dyDescent="0.2">
      <c r="BB279" s="90"/>
      <c r="BC279" s="90"/>
      <c r="BD279" s="90"/>
    </row>
    <row r="280" spans="54:56" ht="18.75" customHeight="1" x14ac:dyDescent="0.2">
      <c r="BB280" s="90"/>
      <c r="BC280" s="90"/>
      <c r="BD280" s="90"/>
    </row>
    <row r="281" spans="54:56" ht="18.75" customHeight="1" x14ac:dyDescent="0.2">
      <c r="BB281" s="90"/>
      <c r="BC281" s="90"/>
      <c r="BD281" s="90"/>
    </row>
    <row r="282" spans="54:56" ht="18.75" customHeight="1" x14ac:dyDescent="0.2">
      <c r="BB282" s="90"/>
      <c r="BC282" s="90"/>
      <c r="BD282" s="90"/>
    </row>
    <row r="283" spans="54:56" ht="18.75" customHeight="1" x14ac:dyDescent="0.2">
      <c r="BB283" s="90"/>
      <c r="BC283" s="90"/>
      <c r="BD283" s="90"/>
    </row>
    <row r="284" spans="54:56" ht="18.75" customHeight="1" x14ac:dyDescent="0.2">
      <c r="BB284" s="90"/>
      <c r="BC284" s="90"/>
      <c r="BD284" s="90"/>
    </row>
    <row r="285" spans="54:56" ht="18.75" customHeight="1" x14ac:dyDescent="0.2">
      <c r="BB285" s="90"/>
      <c r="BC285" s="90"/>
      <c r="BD285" s="90"/>
    </row>
    <row r="286" spans="54:56" ht="18.75" customHeight="1" x14ac:dyDescent="0.2">
      <c r="BB286" s="90"/>
      <c r="BC286" s="90"/>
      <c r="BD286" s="90"/>
    </row>
    <row r="287" spans="54:56" ht="18.75" customHeight="1" x14ac:dyDescent="0.2">
      <c r="BB287" s="90"/>
      <c r="BC287" s="90"/>
      <c r="BD287" s="90"/>
    </row>
    <row r="288" spans="54:56" ht="18.75" customHeight="1" x14ac:dyDescent="0.2">
      <c r="BB288" s="90"/>
      <c r="BC288" s="90"/>
      <c r="BD288" s="90"/>
    </row>
    <row r="289" spans="54:56" ht="18.75" customHeight="1" x14ac:dyDescent="0.2">
      <c r="BB289" s="90"/>
      <c r="BC289" s="90"/>
      <c r="BD289" s="90"/>
    </row>
    <row r="290" spans="54:56" ht="18.75" customHeight="1" x14ac:dyDescent="0.2">
      <c r="BB290" s="90"/>
      <c r="BC290" s="90"/>
      <c r="BD290" s="90"/>
    </row>
    <row r="291" spans="54:56" ht="18.75" customHeight="1" x14ac:dyDescent="0.2">
      <c r="BB291" s="90"/>
      <c r="BC291" s="90"/>
      <c r="BD291" s="90"/>
    </row>
    <row r="292" spans="54:56" ht="18.75" customHeight="1" x14ac:dyDescent="0.2">
      <c r="BB292" s="90"/>
      <c r="BC292" s="90"/>
      <c r="BD292" s="90"/>
    </row>
    <row r="293" spans="54:56" ht="18.75" customHeight="1" x14ac:dyDescent="0.2">
      <c r="BB293" s="90"/>
      <c r="BC293" s="90"/>
      <c r="BD293" s="90"/>
    </row>
    <row r="294" spans="54:56" ht="18.75" customHeight="1" x14ac:dyDescent="0.2">
      <c r="BB294" s="90"/>
      <c r="BC294" s="90"/>
      <c r="BD294" s="90"/>
    </row>
    <row r="295" spans="54:56" ht="18.75" customHeight="1" x14ac:dyDescent="0.2">
      <c r="BB295" s="90"/>
      <c r="BC295" s="90"/>
      <c r="BD295" s="90"/>
    </row>
    <row r="296" spans="54:56" ht="18.75" customHeight="1" x14ac:dyDescent="0.2">
      <c r="BB296" s="90"/>
      <c r="BC296" s="90"/>
      <c r="BD296" s="90"/>
    </row>
    <row r="297" spans="54:56" ht="18.75" customHeight="1" x14ac:dyDescent="0.2">
      <c r="BB297" s="90"/>
      <c r="BC297" s="90"/>
      <c r="BD297" s="90"/>
    </row>
    <row r="298" spans="54:56" ht="18.75" customHeight="1" x14ac:dyDescent="0.2">
      <c r="BB298" s="90"/>
      <c r="BC298" s="90"/>
      <c r="BD298" s="90"/>
    </row>
    <row r="299" spans="54:56" ht="18.75" customHeight="1" x14ac:dyDescent="0.2">
      <c r="BB299" s="90"/>
      <c r="BC299" s="90"/>
      <c r="BD299" s="90"/>
    </row>
  </sheetData>
  <sheetProtection selectLockedCells="1" selectUnlockedCells="1"/>
  <phoneticPr fontId="13" type="noConversion"/>
  <conditionalFormatting sqref="D4:D34 L4:L34 T4:T34 AB4:AB34 AJ4:AJ34 AR4:AR34 D41:D71 L41:L71 T41:T71 AB41:AB71 AJ41:AJ71 AR41:AR71">
    <cfRule type="expression" dxfId="34" priority="7" stopIfTrue="1">
      <formula>IF(AND(OR(WEEKDAY(E4)=1,RIGHT(I4,1)&lt;&gt;" "),E4&lt;&gt;""),TRUE)</formula>
    </cfRule>
    <cfRule type="expression" dxfId="33" priority="8" stopIfTrue="1">
      <formula>AND(WEEKDAY(E4)=7,E4&lt;&gt;"")</formula>
    </cfRule>
  </conditionalFormatting>
  <conditionalFormatting sqref="E4:E34 M4:M34 U4:U34 AC4:AC34 AK4:AK34 AS4:AS34 E41:E71 M41:M71 U41:U71 AC41:AC71 AK41:AK71 AS41:AS71">
    <cfRule type="expression" dxfId="32" priority="11" stopIfTrue="1">
      <formula>IF(AND(OR(WEEKDAY(E4)=1,RIGHT(I4,1)&lt;&gt;" "),E4&lt;&gt;""),TRUE)</formula>
    </cfRule>
    <cfRule type="expression" dxfId="31" priority="12" stopIfTrue="1">
      <formula>AND(WEEKDAY(E4)=7,E4&lt;&gt;"")</formula>
    </cfRule>
  </conditionalFormatting>
  <conditionalFormatting sqref="E36">
    <cfRule type="expression" dxfId="30" priority="6" stopIfTrue="1">
      <formula>IF($B$5&lt;&gt;"aucun",TRUE)</formula>
    </cfRule>
  </conditionalFormatting>
  <conditionalFormatting sqref="E37">
    <cfRule type="expression" dxfId="29" priority="3" stopIfTrue="1">
      <formula>IF($B$6&lt;&gt;"aucun",TRUE)</formula>
    </cfRule>
  </conditionalFormatting>
  <conditionalFormatting sqref="E38">
    <cfRule type="expression" dxfId="28" priority="2" stopIfTrue="1">
      <formula>IF($B$7&lt;&gt;"aucun",TRUE)</formula>
    </cfRule>
  </conditionalFormatting>
  <conditionalFormatting sqref="E73">
    <cfRule type="expression" dxfId="27" priority="5" stopIfTrue="1">
      <formula>IF($B$5&lt;&gt;"aucun",TRUE)</formula>
    </cfRule>
  </conditionalFormatting>
  <conditionalFormatting sqref="E74">
    <cfRule type="expression" dxfId="26" priority="4" stopIfTrue="1">
      <formula>IF($B$6&lt;&gt;"aucun",TRUE)</formula>
    </cfRule>
  </conditionalFormatting>
  <conditionalFormatting sqref="E75">
    <cfRule type="expression" dxfId="25" priority="1" stopIfTrue="1">
      <formula>IF($B$7&lt;&gt;"aucun",TRUE)</formula>
    </cfRule>
  </conditionalFormatting>
  <conditionalFormatting sqref="F4:F34 N4:N34 V4:V34 AD4:AD34 AL4:AL34 AT4:AT34 F41:F71 N41:N71 V41:V71 AD41:AD71 AL41:AL71 AT41:AT71">
    <cfRule type="cellIs" dxfId="24" priority="24" stopIfTrue="1" operator="equal">
      <formula>" "</formula>
    </cfRule>
    <cfRule type="expression" dxfId="23" priority="25" stopIfTrue="1">
      <formula>IF(AND(OR(WEEKDAY(E4)=1,RIGHT(I4,1)&lt;&gt;" "),E4&lt;&gt;""),TRUE)</formula>
    </cfRule>
  </conditionalFormatting>
  <conditionalFormatting sqref="G4:G34 O4:O34 W4:W34 AE4:AE34 AM4:AM34 AU4:AU34 G41:G71 O41:O71 W41:W71 AE41:AE71 AM41:AM71 AU41:AU71">
    <cfRule type="cellIs" dxfId="22" priority="26" stopIfTrue="1" operator="equal">
      <formula>" "</formula>
    </cfRule>
    <cfRule type="expression" dxfId="21" priority="27" stopIfTrue="1">
      <formula>IF(AND(OR(WEEKDAY(E4)=1,RIGHT(I4,1)&lt;&gt;" "),E4&lt;&gt;""),TRUE)</formula>
    </cfRule>
  </conditionalFormatting>
  <conditionalFormatting sqref="H4:H34 P4:P34 X4:X34 AF4:AF34 AN4:AN34 AV4:AV34 H41:H71 P41:P71 X41:X71 AF41:AF71 AN41:AN71 AV41:AV71">
    <cfRule type="cellIs" dxfId="20" priority="28" stopIfTrue="1" operator="equal">
      <formula>" "</formula>
    </cfRule>
    <cfRule type="expression" dxfId="19" priority="29" stopIfTrue="1">
      <formula>IF(AND(OR(WEEKDAY(E4)=1,RIGHT(I4,1)&lt;&gt;" "),E4&lt;&gt;""),TRUE)</formula>
    </cfRule>
  </conditionalFormatting>
  <conditionalFormatting sqref="I4:I34 Q4:Q34 Y4:Y34 AG4:AG34 AO4:AO34 AW4:AW34 I41:I71 Q41:Q71 Y41:Y71 AG41:AG71 AO41:AO71 AW41:AW71">
    <cfRule type="expression" dxfId="18" priority="18" stopIfTrue="1">
      <formula>IF(AND(OR(WEEKDAY(E4)=1,RIGHT(I4,1)&lt;&gt;" "),E4&lt;&gt;""),TRUE)</formula>
    </cfRule>
  </conditionalFormatting>
  <conditionalFormatting sqref="J4:J34 R4:R34 Z4:Z34 AH4:AH34 AP4:AP34 AX4:AX34 J41:J71 R41:R71 Z41:Z71 AH41:AH71 AP41:AP71 AX41:AX71">
    <cfRule type="expression" dxfId="17" priority="20" stopIfTrue="1">
      <formula>IF(AND(OR(WEEKDAY(E4)=1,RIGHT(I4,1)&lt;&gt;" "),E4&lt;&gt;""),TRUE)</formula>
    </cfRule>
  </conditionalFormatting>
  <conditionalFormatting sqref="K4:K34 S4:S34 AA4:AA34 AI4:AI34 AQ4:AQ34 AY4:AY34 K41:K71 S41:S71 AA41:AA71 AI41:AI71 AQ41:AQ71 AY41:AY71">
    <cfRule type="expression" dxfId="16" priority="22" stopIfTrue="1">
      <formula>IF(AND(OR(WEEKDAY(E4)=1,RIGHT(I4,1)&lt;&gt;" "),E4&lt;&gt;""),TRUE)</formula>
    </cfRule>
  </conditionalFormatting>
  <dataValidations count="4">
    <dataValidation type="list" operator="equal" allowBlank="1" sqref="C1" xr:uid="{00000000-0002-0000-0000-000000000000}">
      <formula1>"1,2,3,4,5,6,7,8,9,10,11,12"</formula1>
    </dataValidation>
    <dataValidation operator="equal" allowBlank="1" sqref="J1" xr:uid="{00000000-0002-0000-0000-000001000000}"/>
    <dataValidation type="list" allowBlank="1" showInputMessage="1" showErrorMessage="1" sqref="AH1" xr:uid="{00000000-0002-0000-0000-000002000000}">
      <formula1>pays</formula1>
    </dataValidation>
    <dataValidation type="list" allowBlank="1" showInputMessage="1" showErrorMessage="1" sqref="B5:B7" xr:uid="{00000000-0002-0000-0000-000003000000}">
      <formula1>zones_vacances</formula1>
    </dataValidation>
  </dataValidations>
  <hyperlinks>
    <hyperlink ref="AP1" r:id="rId1" xr:uid="{172BA6E3-4F0E-4352-8B5C-0546AD14C96F}"/>
  </hyperlinks>
  <pageMargins left="0.39370078740157483" right="0.39370078740157483" top="0.35433070866141736" bottom="0.35433070866141736" header="0.51181102362204722" footer="0.51181102362204722"/>
  <pageSetup paperSize="9" orientation="landscape" useFirstPageNumber="1" horizontalDpi="300" verticalDpi="3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J369"/>
  <sheetViews>
    <sheetView workbookViewId="0">
      <selection activeCell="B3" sqref="B3"/>
    </sheetView>
  </sheetViews>
  <sheetFormatPr baseColWidth="10" defaultColWidth="11.5703125" defaultRowHeight="12.75" x14ac:dyDescent="0.2"/>
  <cols>
    <col min="1" max="1" width="3.42578125" customWidth="1"/>
    <col min="2" max="2" width="13" customWidth="1"/>
    <col min="3" max="3" width="2.85546875" customWidth="1"/>
    <col min="4" max="4" width="3.42578125" customWidth="1"/>
    <col min="5" max="8" width="2" customWidth="1"/>
    <col min="9" max="9" width="24.42578125" customWidth="1"/>
    <col min="10" max="10" width="4.5703125" customWidth="1"/>
  </cols>
  <sheetData>
    <row r="1" spans="1:10" x14ac:dyDescent="0.2">
      <c r="A1" s="105" t="s">
        <v>199</v>
      </c>
    </row>
    <row r="4" spans="1:10" ht="15" x14ac:dyDescent="0.25">
      <c r="B4" s="78" t="str">
        <f t="array" ref="B4:B369">IFERROR(CHOOSE(DAY(D4:D369),UPPER(TEXT(D4:D369,"mmmm")),YEAR(D4:D369)),"")</f>
        <v>JANVIER</v>
      </c>
      <c r="C4" s="25" t="str">
        <f t="array" ref="C4:C369">IF(D4:D369="","",UPPER(LEFT(TEXT(D4:D369,"jjjj"),1)))</f>
        <v>J</v>
      </c>
      <c r="D4" s="26">
        <f>DATE(Calendrier!$J$1,1,1)</f>
        <v>46023</v>
      </c>
      <c r="E4" s="27" t="str">
        <f>IF(MOD(MATCH(D4,Vacances!$A$3:$A$202,1),2)=1," ","")</f>
        <v xml:space="preserve"> </v>
      </c>
      <c r="F4" s="27" t="str">
        <f>IF(MOD(MATCH(D4,Vacances!$B$3:$B$202,1),2)=1," ","")</f>
        <v xml:space="preserve"> </v>
      </c>
      <c r="G4" s="27" t="str">
        <f>IF(MOD(MATCH(D4,Vacances!$C$3:$C$202,1),2)=1," ","")</f>
        <v xml:space="preserve"> </v>
      </c>
      <c r="H4" s="28" t="str">
        <f t="array" ref="H4:H369">IF(D4:D369="","",CONCATENATE(IFERROR(VLOOKUP(D4:D369,evt!$A:$C,3,0),"")," ",IFERROR(VLOOKUP(D4:D369,'Jours fériés'!$A:$B,2,0),"")))</f>
        <v xml:space="preserve"> Jour de l'an</v>
      </c>
      <c r="I4" s="29"/>
      <c r="J4" s="87">
        <f t="array" ref="J4:J369">IF(D4:D369="","",IF(WEEKDAY(D4:D369)=5,INT((D4:D369-DATE(YEAR(D4:D369),1,1))/7+1),""))</f>
        <v>1</v>
      </c>
    </row>
    <row r="5" spans="1:10" ht="15" x14ac:dyDescent="0.25">
      <c r="B5" s="78">
        <v>2026</v>
      </c>
      <c r="C5" s="25" t="str">
        <v>V</v>
      </c>
      <c r="D5" s="26">
        <f t="shared" ref="D5:D68" si="0">D4+1</f>
        <v>46024</v>
      </c>
      <c r="E5" s="27" t="str">
        <f>IF(MOD(MATCH(D5,Vacances!$A$3:$A$202,1),2)=1," ","")</f>
        <v xml:space="preserve"> </v>
      </c>
      <c r="F5" s="27" t="str">
        <f>IF(MOD(MATCH(D5,Vacances!$B$3:$B$202,1),2)=1," ","")</f>
        <v xml:space="preserve"> </v>
      </c>
      <c r="G5" s="27" t="str">
        <f>IF(MOD(MATCH(D5,Vacances!$C$3:$C$202,1),2)=1," ","")</f>
        <v xml:space="preserve"> </v>
      </c>
      <c r="H5" s="28" t="str">
        <v xml:space="preserve"> </v>
      </c>
      <c r="I5" s="29"/>
      <c r="J5" s="87" t="str">
        <v/>
      </c>
    </row>
    <row r="6" spans="1:10" ht="15" x14ac:dyDescent="0.25">
      <c r="B6" s="78" t="str">
        <v/>
      </c>
      <c r="C6" s="25" t="str">
        <v>S</v>
      </c>
      <c r="D6" s="26">
        <f t="shared" si="0"/>
        <v>46025</v>
      </c>
      <c r="E6" s="27" t="str">
        <f>IF(MOD(MATCH(D6,Vacances!$A$3:$A$202,1),2)=1," ","")</f>
        <v xml:space="preserve"> </v>
      </c>
      <c r="F6" s="27" t="str">
        <f>IF(MOD(MATCH(D6,Vacances!$B$3:$B$202,1),2)=1," ","")</f>
        <v xml:space="preserve"> </v>
      </c>
      <c r="G6" s="27" t="str">
        <f>IF(MOD(MATCH(D6,Vacances!$C$3:$C$202,1),2)=1," ","")</f>
        <v xml:space="preserve"> </v>
      </c>
      <c r="H6" s="28" t="str">
        <v xml:space="preserve"> </v>
      </c>
      <c r="I6" s="29"/>
      <c r="J6" s="87" t="str">
        <v/>
      </c>
    </row>
    <row r="7" spans="1:10" ht="15" x14ac:dyDescent="0.25">
      <c r="B7" s="78" t="str">
        <v/>
      </c>
      <c r="C7" s="25" t="str">
        <v>D</v>
      </c>
      <c r="D7" s="26">
        <f t="shared" si="0"/>
        <v>46026</v>
      </c>
      <c r="E7" s="27" t="str">
        <f>IF(MOD(MATCH(D7,Vacances!$A$3:$A$202,1),2)=1," ","")</f>
        <v xml:space="preserve"> </v>
      </c>
      <c r="F7" s="27" t="str">
        <f>IF(MOD(MATCH(D7,Vacances!$B$3:$B$202,1),2)=1," ","")</f>
        <v xml:space="preserve"> </v>
      </c>
      <c r="G7" s="27" t="str">
        <f>IF(MOD(MATCH(D7,Vacances!$C$3:$C$202,1),2)=1," ","")</f>
        <v xml:space="preserve"> </v>
      </c>
      <c r="H7" s="28" t="str">
        <v xml:space="preserve"> </v>
      </c>
      <c r="I7" s="29"/>
      <c r="J7" s="87" t="str">
        <v/>
      </c>
    </row>
    <row r="8" spans="1:10" ht="15" x14ac:dyDescent="0.25">
      <c r="B8" s="78" t="str">
        <v/>
      </c>
      <c r="C8" s="25" t="str">
        <v>L</v>
      </c>
      <c r="D8" s="26">
        <f t="shared" si="0"/>
        <v>46027</v>
      </c>
      <c r="E8" s="27" t="str">
        <f>IF(MOD(MATCH(D8,Vacances!$A$3:$A$202,1),2)=1," ","")</f>
        <v/>
      </c>
      <c r="F8" s="27" t="str">
        <f>IF(MOD(MATCH(D8,Vacances!$B$3:$B$202,1),2)=1," ","")</f>
        <v/>
      </c>
      <c r="G8" s="27" t="str">
        <f>IF(MOD(MATCH(D8,Vacances!$C$3:$C$202,1),2)=1," ","")</f>
        <v/>
      </c>
      <c r="H8" s="28" t="str">
        <v xml:space="preserve"> </v>
      </c>
      <c r="I8" s="29"/>
      <c r="J8" s="87" t="str">
        <v/>
      </c>
    </row>
    <row r="9" spans="1:10" ht="15" x14ac:dyDescent="0.25">
      <c r="B9" s="78" t="str">
        <v/>
      </c>
      <c r="C9" s="25" t="str">
        <v>M</v>
      </c>
      <c r="D9" s="26">
        <f t="shared" si="0"/>
        <v>46028</v>
      </c>
      <c r="E9" s="27" t="str">
        <f>IF(MOD(MATCH(D9,Vacances!$A$3:$A$202,1),2)=1," ","")</f>
        <v/>
      </c>
      <c r="F9" s="27" t="str">
        <f>IF(MOD(MATCH(D9,Vacances!$B$3:$B$202,1),2)=1," ","")</f>
        <v/>
      </c>
      <c r="G9" s="27" t="str">
        <f>IF(MOD(MATCH(D9,Vacances!$C$3:$C$202,1),2)=1," ","")</f>
        <v/>
      </c>
      <c r="H9" s="28" t="str">
        <v xml:space="preserve"> </v>
      </c>
      <c r="I9" s="29"/>
      <c r="J9" s="87" t="str">
        <v/>
      </c>
    </row>
    <row r="10" spans="1:10" ht="15" x14ac:dyDescent="0.25">
      <c r="B10" s="78" t="str">
        <v/>
      </c>
      <c r="C10" s="25" t="str">
        <v>M</v>
      </c>
      <c r="D10" s="26">
        <f t="shared" si="0"/>
        <v>46029</v>
      </c>
      <c r="E10" s="27" t="str">
        <f>IF(MOD(MATCH(D10,Vacances!$A$3:$A$202,1),2)=1," ","")</f>
        <v/>
      </c>
      <c r="F10" s="27" t="str">
        <f>IF(MOD(MATCH(D10,Vacances!$B$3:$B$202,1),2)=1," ","")</f>
        <v/>
      </c>
      <c r="G10" s="27" t="str">
        <f>IF(MOD(MATCH(D10,Vacances!$C$3:$C$202,1),2)=1," ","")</f>
        <v/>
      </c>
      <c r="H10" s="28" t="str">
        <v xml:space="preserve"> </v>
      </c>
      <c r="I10" s="29"/>
      <c r="J10" s="87" t="str">
        <v/>
      </c>
    </row>
    <row r="11" spans="1:10" ht="15" x14ac:dyDescent="0.25">
      <c r="B11" s="78" t="str">
        <v/>
      </c>
      <c r="C11" s="25" t="str">
        <v>J</v>
      </c>
      <c r="D11" s="26">
        <f t="shared" si="0"/>
        <v>46030</v>
      </c>
      <c r="E11" s="27" t="str">
        <f>IF(MOD(MATCH(D11,Vacances!$A$3:$A$202,1),2)=1," ","")</f>
        <v/>
      </c>
      <c r="F11" s="27" t="str">
        <f>IF(MOD(MATCH(D11,Vacances!$B$3:$B$202,1),2)=1," ","")</f>
        <v/>
      </c>
      <c r="G11" s="27" t="str">
        <f>IF(MOD(MATCH(D11,Vacances!$C$3:$C$202,1),2)=1," ","")</f>
        <v/>
      </c>
      <c r="H11" s="28" t="str">
        <v xml:space="preserve"> </v>
      </c>
      <c r="I11" s="29"/>
      <c r="J11" s="87">
        <v>2</v>
      </c>
    </row>
    <row r="12" spans="1:10" ht="15" x14ac:dyDescent="0.25">
      <c r="B12" s="78" t="str">
        <v/>
      </c>
      <c r="C12" s="25" t="str">
        <v>V</v>
      </c>
      <c r="D12" s="26">
        <f t="shared" si="0"/>
        <v>46031</v>
      </c>
      <c r="E12" s="27" t="str">
        <f>IF(MOD(MATCH(D12,Vacances!$A$3:$A$202,1),2)=1," ","")</f>
        <v/>
      </c>
      <c r="F12" s="27" t="str">
        <f>IF(MOD(MATCH(D12,Vacances!$B$3:$B$202,1),2)=1," ","")</f>
        <v/>
      </c>
      <c r="G12" s="27" t="str">
        <f>IF(MOD(MATCH(D12,Vacances!$C$3:$C$202,1),2)=1," ","")</f>
        <v/>
      </c>
      <c r="H12" s="28" t="str">
        <v xml:space="preserve"> </v>
      </c>
      <c r="I12" s="29"/>
      <c r="J12" s="87" t="str">
        <v/>
      </c>
    </row>
    <row r="13" spans="1:10" ht="15" x14ac:dyDescent="0.25">
      <c r="B13" s="78" t="str">
        <v/>
      </c>
      <c r="C13" s="25" t="str">
        <v>S</v>
      </c>
      <c r="D13" s="26">
        <f t="shared" si="0"/>
        <v>46032</v>
      </c>
      <c r="E13" s="27" t="str">
        <f>IF(MOD(MATCH(D13,Vacances!$A$3:$A$202,1),2)=1," ","")</f>
        <v/>
      </c>
      <c r="F13" s="27" t="str">
        <f>IF(MOD(MATCH(D13,Vacances!$B$3:$B$202,1),2)=1," ","")</f>
        <v/>
      </c>
      <c r="G13" s="27" t="str">
        <f>IF(MOD(MATCH(D13,Vacances!$C$3:$C$202,1),2)=1," ","")</f>
        <v/>
      </c>
      <c r="H13" s="28" t="str">
        <v xml:space="preserve"> </v>
      </c>
      <c r="I13" s="29"/>
      <c r="J13" s="87" t="str">
        <v/>
      </c>
    </row>
    <row r="14" spans="1:10" ht="15" x14ac:dyDescent="0.25">
      <c r="B14" s="78" t="str">
        <v/>
      </c>
      <c r="C14" s="25" t="str">
        <v>D</v>
      </c>
      <c r="D14" s="26">
        <f t="shared" si="0"/>
        <v>46033</v>
      </c>
      <c r="E14" s="27" t="str">
        <f>IF(MOD(MATCH(D14,Vacances!$A$3:$A$202,1),2)=1," ","")</f>
        <v/>
      </c>
      <c r="F14" s="27" t="str">
        <f>IF(MOD(MATCH(D14,Vacances!$B$3:$B$202,1),2)=1," ","")</f>
        <v/>
      </c>
      <c r="G14" s="27" t="str">
        <f>IF(MOD(MATCH(D14,Vacances!$C$3:$C$202,1),2)=1," ","")</f>
        <v/>
      </c>
      <c r="H14" s="28" t="str">
        <v xml:space="preserve"> </v>
      </c>
      <c r="I14" s="29"/>
      <c r="J14" s="87" t="str">
        <v/>
      </c>
    </row>
    <row r="15" spans="1:10" ht="15" x14ac:dyDescent="0.25">
      <c r="B15" s="78" t="str">
        <v/>
      </c>
      <c r="C15" s="25" t="str">
        <v>L</v>
      </c>
      <c r="D15" s="26">
        <f t="shared" si="0"/>
        <v>46034</v>
      </c>
      <c r="E15" s="27" t="str">
        <f>IF(MOD(MATCH(D15,Vacances!$A$3:$A$202,1),2)=1," ","")</f>
        <v/>
      </c>
      <c r="F15" s="27" t="str">
        <f>IF(MOD(MATCH(D15,Vacances!$B$3:$B$202,1),2)=1," ","")</f>
        <v/>
      </c>
      <c r="G15" s="27" t="str">
        <f>IF(MOD(MATCH(D15,Vacances!$C$3:$C$202,1),2)=1," ","")</f>
        <v/>
      </c>
      <c r="H15" s="28" t="str">
        <v xml:space="preserve"> </v>
      </c>
      <c r="I15" s="29"/>
      <c r="J15" s="87" t="str">
        <v/>
      </c>
    </row>
    <row r="16" spans="1:10" ht="15" x14ac:dyDescent="0.25">
      <c r="B16" s="78" t="str">
        <v/>
      </c>
      <c r="C16" s="25" t="str">
        <v>M</v>
      </c>
      <c r="D16" s="26">
        <f t="shared" si="0"/>
        <v>46035</v>
      </c>
      <c r="E16" s="27" t="str">
        <f>IF(MOD(MATCH(D16,Vacances!$A$3:$A$202,1),2)=1," ","")</f>
        <v/>
      </c>
      <c r="F16" s="27" t="str">
        <f>IF(MOD(MATCH(D16,Vacances!$B$3:$B$202,1),2)=1," ","")</f>
        <v/>
      </c>
      <c r="G16" s="27" t="str">
        <f>IF(MOD(MATCH(D16,Vacances!$C$3:$C$202,1),2)=1," ","")</f>
        <v/>
      </c>
      <c r="H16" s="28" t="str">
        <v xml:space="preserve"> </v>
      </c>
      <c r="I16" s="29"/>
      <c r="J16" s="87" t="str">
        <v/>
      </c>
    </row>
    <row r="17" spans="2:10" ht="15" x14ac:dyDescent="0.25">
      <c r="B17" s="78" t="str">
        <v/>
      </c>
      <c r="C17" s="25" t="str">
        <v>M</v>
      </c>
      <c r="D17" s="26">
        <f t="shared" si="0"/>
        <v>46036</v>
      </c>
      <c r="E17" s="27" t="str">
        <f>IF(MOD(MATCH(D17,Vacances!$A$3:$A$202,1),2)=1," ","")</f>
        <v/>
      </c>
      <c r="F17" s="27" t="str">
        <f>IF(MOD(MATCH(D17,Vacances!$B$3:$B$202,1),2)=1," ","")</f>
        <v/>
      </c>
      <c r="G17" s="27" t="str">
        <f>IF(MOD(MATCH(D17,Vacances!$C$3:$C$202,1),2)=1," ","")</f>
        <v/>
      </c>
      <c r="H17" s="28" t="str">
        <v xml:space="preserve"> </v>
      </c>
      <c r="I17" s="29"/>
      <c r="J17" s="87" t="str">
        <v/>
      </c>
    </row>
    <row r="18" spans="2:10" ht="15" x14ac:dyDescent="0.25">
      <c r="B18" s="78" t="str">
        <v/>
      </c>
      <c r="C18" s="25" t="str">
        <v>J</v>
      </c>
      <c r="D18" s="26">
        <f t="shared" si="0"/>
        <v>46037</v>
      </c>
      <c r="E18" s="27" t="str">
        <f>IF(MOD(MATCH(D18,Vacances!$A$3:$A$202,1),2)=1," ","")</f>
        <v/>
      </c>
      <c r="F18" s="27" t="str">
        <f>IF(MOD(MATCH(D18,Vacances!$B$3:$B$202,1),2)=1," ","")</f>
        <v/>
      </c>
      <c r="G18" s="27" t="str">
        <f>IF(MOD(MATCH(D18,Vacances!$C$3:$C$202,1),2)=1," ","")</f>
        <v/>
      </c>
      <c r="H18" s="28" t="str">
        <v xml:space="preserve"> </v>
      </c>
      <c r="I18" s="29"/>
      <c r="J18" s="87">
        <v>3</v>
      </c>
    </row>
    <row r="19" spans="2:10" ht="15" x14ac:dyDescent="0.25">
      <c r="B19" s="78" t="str">
        <v/>
      </c>
      <c r="C19" s="25" t="str">
        <v>V</v>
      </c>
      <c r="D19" s="26">
        <f t="shared" si="0"/>
        <v>46038</v>
      </c>
      <c r="E19" s="27" t="str">
        <f>IF(MOD(MATCH(D19,Vacances!$A$3:$A$202,1),2)=1," ","")</f>
        <v/>
      </c>
      <c r="F19" s="27" t="str">
        <f>IF(MOD(MATCH(D19,Vacances!$B$3:$B$202,1),2)=1," ","")</f>
        <v/>
      </c>
      <c r="G19" s="27" t="str">
        <f>IF(MOD(MATCH(D19,Vacances!$C$3:$C$202,1),2)=1," ","")</f>
        <v/>
      </c>
      <c r="H19" s="28" t="str">
        <v xml:space="preserve"> </v>
      </c>
      <c r="I19" s="29"/>
      <c r="J19" s="87" t="str">
        <v/>
      </c>
    </row>
    <row r="20" spans="2:10" ht="15" x14ac:dyDescent="0.25">
      <c r="B20" s="78" t="str">
        <v/>
      </c>
      <c r="C20" s="25" t="str">
        <v>S</v>
      </c>
      <c r="D20" s="26">
        <f t="shared" si="0"/>
        <v>46039</v>
      </c>
      <c r="E20" s="27" t="str">
        <f>IF(MOD(MATCH(D20,Vacances!$A$3:$A$202,1),2)=1," ","")</f>
        <v/>
      </c>
      <c r="F20" s="27" t="str">
        <f>IF(MOD(MATCH(D20,Vacances!$B$3:$B$202,1),2)=1," ","")</f>
        <v/>
      </c>
      <c r="G20" s="27" t="str">
        <f>IF(MOD(MATCH(D20,Vacances!$C$3:$C$202,1),2)=1," ","")</f>
        <v/>
      </c>
      <c r="H20" s="28" t="str">
        <v xml:space="preserve"> </v>
      </c>
      <c r="I20" s="29"/>
      <c r="J20" s="87" t="str">
        <v/>
      </c>
    </row>
    <row r="21" spans="2:10" ht="15" x14ac:dyDescent="0.25">
      <c r="B21" s="78" t="str">
        <v/>
      </c>
      <c r="C21" s="25" t="str">
        <v>D</v>
      </c>
      <c r="D21" s="26">
        <f t="shared" si="0"/>
        <v>46040</v>
      </c>
      <c r="E21" s="27" t="str">
        <f>IF(MOD(MATCH(D21,Vacances!$A$3:$A$202,1),2)=1," ","")</f>
        <v/>
      </c>
      <c r="F21" s="27" t="str">
        <f>IF(MOD(MATCH(D21,Vacances!$B$3:$B$202,1),2)=1," ","")</f>
        <v/>
      </c>
      <c r="G21" s="27" t="str">
        <f>IF(MOD(MATCH(D21,Vacances!$C$3:$C$202,1),2)=1," ","")</f>
        <v/>
      </c>
      <c r="H21" s="28" t="str">
        <v xml:space="preserve"> </v>
      </c>
      <c r="I21" s="29"/>
      <c r="J21" s="87" t="str">
        <v/>
      </c>
    </row>
    <row r="22" spans="2:10" ht="15" x14ac:dyDescent="0.25">
      <c r="B22" s="78" t="str">
        <v/>
      </c>
      <c r="C22" s="25" t="str">
        <v>L</v>
      </c>
      <c r="D22" s="26">
        <f t="shared" si="0"/>
        <v>46041</v>
      </c>
      <c r="E22" s="27" t="str">
        <f>IF(MOD(MATCH(D22,Vacances!$A$3:$A$202,1),2)=1," ","")</f>
        <v/>
      </c>
      <c r="F22" s="27" t="str">
        <f>IF(MOD(MATCH(D22,Vacances!$B$3:$B$202,1),2)=1," ","")</f>
        <v/>
      </c>
      <c r="G22" s="27" t="str">
        <f>IF(MOD(MATCH(D22,Vacances!$C$3:$C$202,1),2)=1," ","")</f>
        <v/>
      </c>
      <c r="H22" s="28" t="str">
        <v xml:space="preserve"> </v>
      </c>
      <c r="I22" s="29"/>
      <c r="J22" s="87" t="str">
        <v/>
      </c>
    </row>
    <row r="23" spans="2:10" ht="15" x14ac:dyDescent="0.25">
      <c r="B23" s="78" t="str">
        <v/>
      </c>
      <c r="C23" s="25" t="str">
        <v>M</v>
      </c>
      <c r="D23" s="26">
        <f t="shared" si="0"/>
        <v>46042</v>
      </c>
      <c r="E23" s="27" t="str">
        <f>IF(MOD(MATCH(D23,Vacances!$A$3:$A$202,1),2)=1," ","")</f>
        <v/>
      </c>
      <c r="F23" s="27" t="str">
        <f>IF(MOD(MATCH(D23,Vacances!$B$3:$B$202,1),2)=1," ","")</f>
        <v/>
      </c>
      <c r="G23" s="27" t="str">
        <f>IF(MOD(MATCH(D23,Vacances!$C$3:$C$202,1),2)=1," ","")</f>
        <v/>
      </c>
      <c r="H23" s="28" t="str">
        <v xml:space="preserve"> </v>
      </c>
      <c r="I23" s="29"/>
      <c r="J23" s="87" t="str">
        <v/>
      </c>
    </row>
    <row r="24" spans="2:10" ht="15" x14ac:dyDescent="0.25">
      <c r="B24" s="78" t="str">
        <v/>
      </c>
      <c r="C24" s="25" t="str">
        <v>M</v>
      </c>
      <c r="D24" s="26">
        <f t="shared" si="0"/>
        <v>46043</v>
      </c>
      <c r="E24" s="27" t="str">
        <f>IF(MOD(MATCH(D24,Vacances!$A$3:$A$202,1),2)=1," ","")</f>
        <v/>
      </c>
      <c r="F24" s="27" t="str">
        <f>IF(MOD(MATCH(D24,Vacances!$B$3:$B$202,1),2)=1," ","")</f>
        <v/>
      </c>
      <c r="G24" s="27" t="str">
        <f>IF(MOD(MATCH(D24,Vacances!$C$3:$C$202,1),2)=1," ","")</f>
        <v/>
      </c>
      <c r="H24" s="28" t="str">
        <v xml:space="preserve"> </v>
      </c>
      <c r="I24" s="29"/>
      <c r="J24" s="87" t="str">
        <v/>
      </c>
    </row>
    <row r="25" spans="2:10" ht="15" x14ac:dyDescent="0.25">
      <c r="B25" s="78" t="str">
        <v/>
      </c>
      <c r="C25" s="25" t="str">
        <v>J</v>
      </c>
      <c r="D25" s="26">
        <f t="shared" si="0"/>
        <v>46044</v>
      </c>
      <c r="E25" s="27" t="str">
        <f>IF(MOD(MATCH(D25,Vacances!$A$3:$A$202,1),2)=1," ","")</f>
        <v/>
      </c>
      <c r="F25" s="27" t="str">
        <f>IF(MOD(MATCH(D25,Vacances!$B$3:$B$202,1),2)=1," ","")</f>
        <v/>
      </c>
      <c r="G25" s="27" t="str">
        <f>IF(MOD(MATCH(D25,Vacances!$C$3:$C$202,1),2)=1," ","")</f>
        <v/>
      </c>
      <c r="H25" s="28" t="str">
        <v xml:space="preserve"> </v>
      </c>
      <c r="I25" s="29"/>
      <c r="J25" s="87">
        <v>4</v>
      </c>
    </row>
    <row r="26" spans="2:10" ht="15" x14ac:dyDescent="0.25">
      <c r="B26" s="78" t="str">
        <v/>
      </c>
      <c r="C26" s="25" t="str">
        <v>V</v>
      </c>
      <c r="D26" s="26">
        <f t="shared" si="0"/>
        <v>46045</v>
      </c>
      <c r="E26" s="27" t="str">
        <f>IF(MOD(MATCH(D26,Vacances!$A$3:$A$202,1),2)=1," ","")</f>
        <v/>
      </c>
      <c r="F26" s="27" t="str">
        <f>IF(MOD(MATCH(D26,Vacances!$B$3:$B$202,1),2)=1," ","")</f>
        <v/>
      </c>
      <c r="G26" s="27" t="str">
        <f>IF(MOD(MATCH(D26,Vacances!$C$3:$C$202,1),2)=1," ","")</f>
        <v/>
      </c>
      <c r="H26" s="28" t="str">
        <v xml:space="preserve"> </v>
      </c>
      <c r="I26" s="29"/>
      <c r="J26" s="87" t="str">
        <v/>
      </c>
    </row>
    <row r="27" spans="2:10" ht="15" x14ac:dyDescent="0.25">
      <c r="B27" s="78" t="str">
        <v/>
      </c>
      <c r="C27" s="25" t="str">
        <v>S</v>
      </c>
      <c r="D27" s="26">
        <f t="shared" si="0"/>
        <v>46046</v>
      </c>
      <c r="E27" s="27" t="str">
        <f>IF(MOD(MATCH(D27,Vacances!$A$3:$A$202,1),2)=1," ","")</f>
        <v/>
      </c>
      <c r="F27" s="27" t="str">
        <f>IF(MOD(MATCH(D27,Vacances!$B$3:$B$202,1),2)=1," ","")</f>
        <v/>
      </c>
      <c r="G27" s="27" t="str">
        <f>IF(MOD(MATCH(D27,Vacances!$C$3:$C$202,1),2)=1," ","")</f>
        <v/>
      </c>
      <c r="H27" s="28" t="str">
        <v xml:space="preserve"> </v>
      </c>
      <c r="I27" s="29"/>
      <c r="J27" s="87" t="str">
        <v/>
      </c>
    </row>
    <row r="28" spans="2:10" ht="15" x14ac:dyDescent="0.25">
      <c r="B28" s="78" t="str">
        <v/>
      </c>
      <c r="C28" s="25" t="str">
        <v>D</v>
      </c>
      <c r="D28" s="26">
        <f t="shared" si="0"/>
        <v>46047</v>
      </c>
      <c r="E28" s="27" t="str">
        <f>IF(MOD(MATCH(D28,Vacances!$A$3:$A$202,1),2)=1," ","")</f>
        <v/>
      </c>
      <c r="F28" s="27" t="str">
        <f>IF(MOD(MATCH(D28,Vacances!$B$3:$B$202,1),2)=1," ","")</f>
        <v/>
      </c>
      <c r="G28" s="27" t="str">
        <f>IF(MOD(MATCH(D28,Vacances!$C$3:$C$202,1),2)=1," ","")</f>
        <v/>
      </c>
      <c r="H28" s="28" t="str">
        <v xml:space="preserve"> </v>
      </c>
      <c r="I28" s="29"/>
      <c r="J28" s="87" t="str">
        <v/>
      </c>
    </row>
    <row r="29" spans="2:10" ht="15" x14ac:dyDescent="0.25">
      <c r="B29" s="78" t="str">
        <v/>
      </c>
      <c r="C29" s="25" t="str">
        <v>L</v>
      </c>
      <c r="D29" s="26">
        <f t="shared" si="0"/>
        <v>46048</v>
      </c>
      <c r="E29" s="27" t="str">
        <f>IF(MOD(MATCH(D29,Vacances!$A$3:$A$202,1),2)=1," ","")</f>
        <v/>
      </c>
      <c r="F29" s="27" t="str">
        <f>IF(MOD(MATCH(D29,Vacances!$B$3:$B$202,1),2)=1," ","")</f>
        <v/>
      </c>
      <c r="G29" s="27" t="str">
        <f>IF(MOD(MATCH(D29,Vacances!$C$3:$C$202,1),2)=1," ","")</f>
        <v/>
      </c>
      <c r="H29" s="28" t="str">
        <v xml:space="preserve"> </v>
      </c>
      <c r="I29" s="29"/>
      <c r="J29" s="87" t="str">
        <v/>
      </c>
    </row>
    <row r="30" spans="2:10" ht="15" x14ac:dyDescent="0.25">
      <c r="B30" s="78" t="str">
        <v/>
      </c>
      <c r="C30" s="25" t="str">
        <v>M</v>
      </c>
      <c r="D30" s="26">
        <f t="shared" si="0"/>
        <v>46049</v>
      </c>
      <c r="E30" s="27" t="str">
        <f>IF(MOD(MATCH(D30,Vacances!$A$3:$A$202,1),2)=1," ","")</f>
        <v/>
      </c>
      <c r="F30" s="27" t="str">
        <f>IF(MOD(MATCH(D30,Vacances!$B$3:$B$202,1),2)=1," ","")</f>
        <v/>
      </c>
      <c r="G30" s="27" t="str">
        <f>IF(MOD(MATCH(D30,Vacances!$C$3:$C$202,1),2)=1," ","")</f>
        <v/>
      </c>
      <c r="H30" s="28" t="str">
        <v xml:space="preserve"> </v>
      </c>
      <c r="I30" s="29"/>
      <c r="J30" s="87" t="str">
        <v/>
      </c>
    </row>
    <row r="31" spans="2:10" ht="15" x14ac:dyDescent="0.25">
      <c r="B31" s="78" t="str">
        <v/>
      </c>
      <c r="C31" s="25" t="str">
        <v>M</v>
      </c>
      <c r="D31" s="26">
        <f t="shared" si="0"/>
        <v>46050</v>
      </c>
      <c r="E31" s="27" t="str">
        <f>IF(MOD(MATCH(D31,Vacances!$A$3:$A$202,1),2)=1," ","")</f>
        <v/>
      </c>
      <c r="F31" s="27" t="str">
        <f>IF(MOD(MATCH(D31,Vacances!$B$3:$B$202,1),2)=1," ","")</f>
        <v/>
      </c>
      <c r="G31" s="27" t="str">
        <f>IF(MOD(MATCH(D31,Vacances!$C$3:$C$202,1),2)=1," ","")</f>
        <v/>
      </c>
      <c r="H31" s="28" t="str">
        <v xml:space="preserve"> </v>
      </c>
      <c r="I31" s="29"/>
      <c r="J31" s="87" t="str">
        <v/>
      </c>
    </row>
    <row r="32" spans="2:10" ht="15" x14ac:dyDescent="0.25">
      <c r="B32" s="78" t="str">
        <v/>
      </c>
      <c r="C32" s="25" t="str">
        <v>J</v>
      </c>
      <c r="D32" s="26">
        <f t="shared" si="0"/>
        <v>46051</v>
      </c>
      <c r="E32" s="27" t="str">
        <f>IF(MOD(MATCH(D32,Vacances!$A$3:$A$202,1),2)=1," ","")</f>
        <v/>
      </c>
      <c r="F32" s="27" t="str">
        <f>IF(MOD(MATCH(D32,Vacances!$B$3:$B$202,1),2)=1," ","")</f>
        <v/>
      </c>
      <c r="G32" s="27" t="str">
        <f>IF(MOD(MATCH(D32,Vacances!$C$3:$C$202,1),2)=1," ","")</f>
        <v/>
      </c>
      <c r="H32" s="28" t="str">
        <v xml:space="preserve"> </v>
      </c>
      <c r="I32" s="29"/>
      <c r="J32" s="87">
        <v>5</v>
      </c>
    </row>
    <row r="33" spans="2:10" ht="15" x14ac:dyDescent="0.25">
      <c r="B33" s="78" t="str">
        <v/>
      </c>
      <c r="C33" s="25" t="str">
        <v>V</v>
      </c>
      <c r="D33" s="26">
        <f t="shared" si="0"/>
        <v>46052</v>
      </c>
      <c r="E33" s="27" t="str">
        <f>IF(MOD(MATCH(D33,Vacances!$A$3:$A$202,1),2)=1," ","")</f>
        <v/>
      </c>
      <c r="F33" s="27" t="str">
        <f>IF(MOD(MATCH(D33,Vacances!$B$3:$B$202,1),2)=1," ","")</f>
        <v/>
      </c>
      <c r="G33" s="27" t="str">
        <f>IF(MOD(MATCH(D33,Vacances!$C$3:$C$202,1),2)=1," ","")</f>
        <v/>
      </c>
      <c r="H33" s="28" t="str">
        <v xml:space="preserve"> </v>
      </c>
      <c r="I33" s="29"/>
      <c r="J33" s="87" t="str">
        <v/>
      </c>
    </row>
    <row r="34" spans="2:10" ht="15" x14ac:dyDescent="0.25">
      <c r="B34" s="78" t="str">
        <v/>
      </c>
      <c r="C34" s="25" t="str">
        <v>S</v>
      </c>
      <c r="D34" s="26">
        <f t="shared" si="0"/>
        <v>46053</v>
      </c>
      <c r="E34" s="27" t="str">
        <f>IF(MOD(MATCH(D34,Vacances!$A$3:$A$202,1),2)=1," ","")</f>
        <v/>
      </c>
      <c r="F34" s="27" t="str">
        <f>IF(MOD(MATCH(D34,Vacances!$B$3:$B$202,1),2)=1," ","")</f>
        <v/>
      </c>
      <c r="G34" s="27" t="str">
        <f>IF(MOD(MATCH(D34,Vacances!$C$3:$C$202,1),2)=1," ","")</f>
        <v/>
      </c>
      <c r="H34" s="28" t="str">
        <v xml:space="preserve"> </v>
      </c>
      <c r="I34" s="29"/>
      <c r="J34" s="87" t="str">
        <v/>
      </c>
    </row>
    <row r="35" spans="2:10" ht="15" x14ac:dyDescent="0.25">
      <c r="B35" s="78" t="str">
        <v>FÉVRIER</v>
      </c>
      <c r="C35" s="25" t="str">
        <v>D</v>
      </c>
      <c r="D35" s="26">
        <f t="shared" si="0"/>
        <v>46054</v>
      </c>
      <c r="E35" s="27" t="str">
        <f>IF(MOD(MATCH(D35,Vacances!$A$3:$A$202,1),2)=1," ","")</f>
        <v/>
      </c>
      <c r="F35" s="27" t="str">
        <f>IF(MOD(MATCH(D35,Vacances!$B$3:$B$202,1),2)=1," ","")</f>
        <v/>
      </c>
      <c r="G35" s="27" t="str">
        <f>IF(MOD(MATCH(D35,Vacances!$C$3:$C$202,1),2)=1," ","")</f>
        <v/>
      </c>
      <c r="H35" s="28" t="str">
        <v xml:space="preserve"> </v>
      </c>
      <c r="I35" s="29"/>
      <c r="J35" s="87" t="str">
        <v/>
      </c>
    </row>
    <row r="36" spans="2:10" ht="15" x14ac:dyDescent="0.25">
      <c r="B36" s="78">
        <v>2026</v>
      </c>
      <c r="C36" s="25" t="str">
        <v>L</v>
      </c>
      <c r="D36" s="26">
        <f t="shared" si="0"/>
        <v>46055</v>
      </c>
      <c r="E36" s="27" t="str">
        <f>IF(MOD(MATCH(D36,Vacances!$A$3:$A$202,1),2)=1," ","")</f>
        <v/>
      </c>
      <c r="F36" s="27" t="str">
        <f>IF(MOD(MATCH(D36,Vacances!$B$3:$B$202,1),2)=1," ","")</f>
        <v/>
      </c>
      <c r="G36" s="27" t="str">
        <f>IF(MOD(MATCH(D36,Vacances!$C$3:$C$202,1),2)=1," ","")</f>
        <v/>
      </c>
      <c r="H36" s="28" t="str">
        <v xml:space="preserve"> </v>
      </c>
      <c r="I36" s="29"/>
      <c r="J36" s="87" t="str">
        <v/>
      </c>
    </row>
    <row r="37" spans="2:10" ht="15" x14ac:dyDescent="0.25">
      <c r="B37" s="78" t="str">
        <v/>
      </c>
      <c r="C37" s="25" t="str">
        <v>M</v>
      </c>
      <c r="D37" s="26">
        <f t="shared" si="0"/>
        <v>46056</v>
      </c>
      <c r="E37" s="27" t="str">
        <f>IF(MOD(MATCH(D37,Vacances!$A$3:$A$202,1),2)=1," ","")</f>
        <v/>
      </c>
      <c r="F37" s="27" t="str">
        <f>IF(MOD(MATCH(D37,Vacances!$B$3:$B$202,1),2)=1," ","")</f>
        <v/>
      </c>
      <c r="G37" s="27" t="str">
        <f>IF(MOD(MATCH(D37,Vacances!$C$3:$C$202,1),2)=1," ","")</f>
        <v/>
      </c>
      <c r="H37" s="28" t="str">
        <v xml:space="preserve"> </v>
      </c>
      <c r="I37" s="29"/>
      <c r="J37" s="87" t="str">
        <v/>
      </c>
    </row>
    <row r="38" spans="2:10" ht="15" x14ac:dyDescent="0.25">
      <c r="B38" s="78" t="str">
        <v/>
      </c>
      <c r="C38" s="25" t="str">
        <v>M</v>
      </c>
      <c r="D38" s="26">
        <f t="shared" si="0"/>
        <v>46057</v>
      </c>
      <c r="E38" s="27" t="str">
        <f>IF(MOD(MATCH(D38,Vacances!$A$3:$A$202,1),2)=1," ","")</f>
        <v/>
      </c>
      <c r="F38" s="27" t="str">
        <f>IF(MOD(MATCH(D38,Vacances!$B$3:$B$202,1),2)=1," ","")</f>
        <v/>
      </c>
      <c r="G38" s="27" t="str">
        <f>IF(MOD(MATCH(D38,Vacances!$C$3:$C$202,1),2)=1," ","")</f>
        <v/>
      </c>
      <c r="H38" s="28" t="str">
        <v xml:space="preserve"> </v>
      </c>
      <c r="I38" s="29"/>
      <c r="J38" s="87" t="str">
        <v/>
      </c>
    </row>
    <row r="39" spans="2:10" ht="15" x14ac:dyDescent="0.25">
      <c r="B39" s="78" t="str">
        <v/>
      </c>
      <c r="C39" s="25" t="str">
        <v>J</v>
      </c>
      <c r="D39" s="26">
        <f t="shared" si="0"/>
        <v>46058</v>
      </c>
      <c r="E39" s="27" t="str">
        <f>IF(MOD(MATCH(D39,Vacances!$A$3:$A$202,1),2)=1," ","")</f>
        <v/>
      </c>
      <c r="F39" s="27" t="str">
        <f>IF(MOD(MATCH(D39,Vacances!$B$3:$B$202,1),2)=1," ","")</f>
        <v/>
      </c>
      <c r="G39" s="27" t="str">
        <f>IF(MOD(MATCH(D39,Vacances!$C$3:$C$202,1),2)=1," ","")</f>
        <v/>
      </c>
      <c r="H39" s="28" t="str">
        <v xml:space="preserve"> </v>
      </c>
      <c r="I39" s="29"/>
      <c r="J39" s="87">
        <v>6</v>
      </c>
    </row>
    <row r="40" spans="2:10" ht="15" x14ac:dyDescent="0.25">
      <c r="B40" s="78" t="str">
        <v/>
      </c>
      <c r="C40" s="25" t="str">
        <v>V</v>
      </c>
      <c r="D40" s="26">
        <f t="shared" si="0"/>
        <v>46059</v>
      </c>
      <c r="E40" s="27" t="str">
        <f>IF(MOD(MATCH(D40,Vacances!$A$3:$A$202,1),2)=1," ","")</f>
        <v/>
      </c>
      <c r="F40" s="27" t="str">
        <f>IF(MOD(MATCH(D40,Vacances!$B$3:$B$202,1),2)=1," ","")</f>
        <v/>
      </c>
      <c r="G40" s="27" t="str">
        <f>IF(MOD(MATCH(D40,Vacances!$C$3:$C$202,1),2)=1," ","")</f>
        <v/>
      </c>
      <c r="H40" s="28" t="str">
        <v xml:space="preserve"> </v>
      </c>
      <c r="I40" s="29"/>
      <c r="J40" s="87" t="str">
        <v/>
      </c>
    </row>
    <row r="41" spans="2:10" ht="15" x14ac:dyDescent="0.25">
      <c r="B41" s="78" t="str">
        <v/>
      </c>
      <c r="C41" s="25" t="str">
        <v>S</v>
      </c>
      <c r="D41" s="26">
        <f t="shared" si="0"/>
        <v>46060</v>
      </c>
      <c r="E41" s="27" t="str">
        <f>IF(MOD(MATCH(D41,Vacances!$A$3:$A$202,1),2)=1," ","")</f>
        <v/>
      </c>
      <c r="F41" s="27" t="str">
        <f>IF(MOD(MATCH(D41,Vacances!$B$3:$B$202,1),2)=1," ","")</f>
        <v/>
      </c>
      <c r="G41" s="27" t="str">
        <f>IF(MOD(MATCH(D41,Vacances!$C$3:$C$202,1),2)=1," ","")</f>
        <v/>
      </c>
      <c r="H41" s="28" t="str">
        <v xml:space="preserve"> </v>
      </c>
      <c r="I41" s="29"/>
      <c r="J41" s="87" t="str">
        <v/>
      </c>
    </row>
    <row r="42" spans="2:10" ht="15" x14ac:dyDescent="0.25">
      <c r="B42" s="78" t="str">
        <v/>
      </c>
      <c r="C42" s="25" t="str">
        <v>D</v>
      </c>
      <c r="D42" s="26">
        <f t="shared" si="0"/>
        <v>46061</v>
      </c>
      <c r="E42" s="27" t="str">
        <f>IF(MOD(MATCH(D42,Vacances!$A$3:$A$202,1),2)=1," ","")</f>
        <v xml:space="preserve"> </v>
      </c>
      <c r="F42" s="27" t="str">
        <f>IF(MOD(MATCH(D42,Vacances!$B$3:$B$202,1),2)=1," ","")</f>
        <v/>
      </c>
      <c r="G42" s="27" t="str">
        <f>IF(MOD(MATCH(D42,Vacances!$C$3:$C$202,1),2)=1," ","")</f>
        <v/>
      </c>
      <c r="H42" s="28" t="str">
        <v xml:space="preserve"> </v>
      </c>
      <c r="I42" s="29"/>
      <c r="J42" s="87" t="str">
        <v/>
      </c>
    </row>
    <row r="43" spans="2:10" ht="15" x14ac:dyDescent="0.25">
      <c r="B43" s="78" t="str">
        <v/>
      </c>
      <c r="C43" s="25" t="str">
        <v>L</v>
      </c>
      <c r="D43" s="26">
        <f t="shared" si="0"/>
        <v>46062</v>
      </c>
      <c r="E43" s="27" t="str">
        <f>IF(MOD(MATCH(D43,Vacances!$A$3:$A$202,1),2)=1," ","")</f>
        <v xml:space="preserve"> </v>
      </c>
      <c r="F43" s="27" t="str">
        <f>IF(MOD(MATCH(D43,Vacances!$B$3:$B$202,1),2)=1," ","")</f>
        <v/>
      </c>
      <c r="G43" s="27" t="str">
        <f>IF(MOD(MATCH(D43,Vacances!$C$3:$C$202,1),2)=1," ","")</f>
        <v/>
      </c>
      <c r="H43" s="28" t="str">
        <v xml:space="preserve"> </v>
      </c>
      <c r="I43" s="29"/>
      <c r="J43" s="87" t="str">
        <v/>
      </c>
    </row>
    <row r="44" spans="2:10" ht="15" x14ac:dyDescent="0.25">
      <c r="B44" s="78" t="str">
        <v/>
      </c>
      <c r="C44" s="25" t="str">
        <v>M</v>
      </c>
      <c r="D44" s="26">
        <f t="shared" si="0"/>
        <v>46063</v>
      </c>
      <c r="E44" s="27" t="str">
        <f>IF(MOD(MATCH(D44,Vacances!$A$3:$A$202,1),2)=1," ","")</f>
        <v xml:space="preserve"> </v>
      </c>
      <c r="F44" s="27" t="str">
        <f>IF(MOD(MATCH(D44,Vacances!$B$3:$B$202,1),2)=1," ","")</f>
        <v/>
      </c>
      <c r="G44" s="27" t="str">
        <f>IF(MOD(MATCH(D44,Vacances!$C$3:$C$202,1),2)=1," ","")</f>
        <v/>
      </c>
      <c r="H44" s="28" t="str">
        <v xml:space="preserve"> </v>
      </c>
      <c r="I44" s="29"/>
      <c r="J44" s="87" t="str">
        <v/>
      </c>
    </row>
    <row r="45" spans="2:10" ht="15" x14ac:dyDescent="0.25">
      <c r="B45" s="78" t="str">
        <v/>
      </c>
      <c r="C45" s="25" t="str">
        <v>M</v>
      </c>
      <c r="D45" s="26">
        <f t="shared" si="0"/>
        <v>46064</v>
      </c>
      <c r="E45" s="27" t="str">
        <f>IF(MOD(MATCH(D45,Vacances!$A$3:$A$202,1),2)=1," ","")</f>
        <v xml:space="preserve"> </v>
      </c>
      <c r="F45" s="27" t="str">
        <f>IF(MOD(MATCH(D45,Vacances!$B$3:$B$202,1),2)=1," ","")</f>
        <v/>
      </c>
      <c r="G45" s="27" t="str">
        <f>IF(MOD(MATCH(D45,Vacances!$C$3:$C$202,1),2)=1," ","")</f>
        <v/>
      </c>
      <c r="H45" s="28" t="str">
        <v xml:space="preserve"> </v>
      </c>
      <c r="I45" s="29"/>
      <c r="J45" s="87" t="str">
        <v/>
      </c>
    </row>
    <row r="46" spans="2:10" ht="15" x14ac:dyDescent="0.25">
      <c r="B46" s="78" t="str">
        <v/>
      </c>
      <c r="C46" s="25" t="str">
        <v>J</v>
      </c>
      <c r="D46" s="26">
        <f t="shared" si="0"/>
        <v>46065</v>
      </c>
      <c r="E46" s="27" t="str">
        <f>IF(MOD(MATCH(D46,Vacances!$A$3:$A$202,1),2)=1," ","")</f>
        <v xml:space="preserve"> </v>
      </c>
      <c r="F46" s="27" t="str">
        <f>IF(MOD(MATCH(D46,Vacances!$B$3:$B$202,1),2)=1," ","")</f>
        <v/>
      </c>
      <c r="G46" s="27" t="str">
        <f>IF(MOD(MATCH(D46,Vacances!$C$3:$C$202,1),2)=1," ","")</f>
        <v/>
      </c>
      <c r="H46" s="28" t="str">
        <v xml:space="preserve"> </v>
      </c>
      <c r="I46" s="29"/>
      <c r="J46" s="87">
        <v>7</v>
      </c>
    </row>
    <row r="47" spans="2:10" ht="15" x14ac:dyDescent="0.25">
      <c r="B47" s="78" t="str">
        <v/>
      </c>
      <c r="C47" s="25" t="str">
        <v>V</v>
      </c>
      <c r="D47" s="26">
        <f t="shared" si="0"/>
        <v>46066</v>
      </c>
      <c r="E47" s="27" t="str">
        <f>IF(MOD(MATCH(D47,Vacances!$A$3:$A$202,1),2)=1," ","")</f>
        <v xml:space="preserve"> </v>
      </c>
      <c r="F47" s="27" t="str">
        <f>IF(MOD(MATCH(D47,Vacances!$B$3:$B$202,1),2)=1," ","")</f>
        <v/>
      </c>
      <c r="G47" s="27" t="str">
        <f>IF(MOD(MATCH(D47,Vacances!$C$3:$C$202,1),2)=1," ","")</f>
        <v/>
      </c>
      <c r="H47" s="28" t="str">
        <v xml:space="preserve"> </v>
      </c>
      <c r="I47" s="29"/>
      <c r="J47" s="87" t="str">
        <v/>
      </c>
    </row>
    <row r="48" spans="2:10" ht="15" x14ac:dyDescent="0.25">
      <c r="B48" s="78" t="str">
        <v/>
      </c>
      <c r="C48" s="25" t="str">
        <v>S</v>
      </c>
      <c r="D48" s="26">
        <f t="shared" si="0"/>
        <v>46067</v>
      </c>
      <c r="E48" s="27" t="str">
        <f>IF(MOD(MATCH(D48,Vacances!$A$3:$A$202,1),2)=1," ","")</f>
        <v xml:space="preserve"> </v>
      </c>
      <c r="F48" s="27" t="str">
        <f>IF(MOD(MATCH(D48,Vacances!$B$3:$B$202,1),2)=1," ","")</f>
        <v/>
      </c>
      <c r="G48" s="27" t="str">
        <f>IF(MOD(MATCH(D48,Vacances!$C$3:$C$202,1),2)=1," ","")</f>
        <v/>
      </c>
      <c r="H48" s="28" t="str">
        <v xml:space="preserve"> </v>
      </c>
      <c r="I48" s="29"/>
      <c r="J48" s="87" t="str">
        <v/>
      </c>
    </row>
    <row r="49" spans="2:10" ht="15" x14ac:dyDescent="0.25">
      <c r="B49" s="78" t="str">
        <v/>
      </c>
      <c r="C49" s="25" t="str">
        <v>D</v>
      </c>
      <c r="D49" s="26">
        <f t="shared" si="0"/>
        <v>46068</v>
      </c>
      <c r="E49" s="27" t="str">
        <f>IF(MOD(MATCH(D49,Vacances!$A$3:$A$202,1),2)=1," ","")</f>
        <v xml:space="preserve"> </v>
      </c>
      <c r="F49" s="27" t="str">
        <f>IF(MOD(MATCH(D49,Vacances!$B$3:$B$202,1),2)=1," ","")</f>
        <v xml:space="preserve"> </v>
      </c>
      <c r="G49" s="27" t="str">
        <f>IF(MOD(MATCH(D49,Vacances!$C$3:$C$202,1),2)=1," ","")</f>
        <v/>
      </c>
      <c r="H49" s="28" t="str">
        <v xml:space="preserve"> </v>
      </c>
      <c r="I49" s="29"/>
      <c r="J49" s="87" t="str">
        <v/>
      </c>
    </row>
    <row r="50" spans="2:10" ht="15" x14ac:dyDescent="0.25">
      <c r="B50" s="78" t="str">
        <v/>
      </c>
      <c r="C50" s="25" t="str">
        <v>L</v>
      </c>
      <c r="D50" s="26">
        <f t="shared" si="0"/>
        <v>46069</v>
      </c>
      <c r="E50" s="27" t="str">
        <f>IF(MOD(MATCH(D50,Vacances!$A$3:$A$202,1),2)=1," ","")</f>
        <v xml:space="preserve"> </v>
      </c>
      <c r="F50" s="27" t="str">
        <f>IF(MOD(MATCH(D50,Vacances!$B$3:$B$202,1),2)=1," ","")</f>
        <v xml:space="preserve"> </v>
      </c>
      <c r="G50" s="27" t="str">
        <f>IF(MOD(MATCH(D50,Vacances!$C$3:$C$202,1),2)=1," ","")</f>
        <v/>
      </c>
      <c r="H50" s="28" t="str">
        <v xml:space="preserve"> </v>
      </c>
      <c r="I50" s="29"/>
      <c r="J50" s="87" t="str">
        <v/>
      </c>
    </row>
    <row r="51" spans="2:10" ht="15" x14ac:dyDescent="0.25">
      <c r="B51" s="78" t="str">
        <v/>
      </c>
      <c r="C51" s="25" t="str">
        <v>M</v>
      </c>
      <c r="D51" s="26">
        <f t="shared" si="0"/>
        <v>46070</v>
      </c>
      <c r="E51" s="27" t="str">
        <f>IF(MOD(MATCH(D51,Vacances!$A$3:$A$202,1),2)=1," ","")</f>
        <v xml:space="preserve"> </v>
      </c>
      <c r="F51" s="27" t="str">
        <f>IF(MOD(MATCH(D51,Vacances!$B$3:$B$202,1),2)=1," ","")</f>
        <v xml:space="preserve"> </v>
      </c>
      <c r="G51" s="27" t="str">
        <f>IF(MOD(MATCH(D51,Vacances!$C$3:$C$202,1),2)=1," ","")</f>
        <v/>
      </c>
      <c r="H51" s="28" t="str">
        <v xml:space="preserve"> </v>
      </c>
      <c r="I51" s="29"/>
      <c r="J51" s="87" t="str">
        <v/>
      </c>
    </row>
    <row r="52" spans="2:10" ht="15" x14ac:dyDescent="0.25">
      <c r="B52" s="78" t="str">
        <v/>
      </c>
      <c r="C52" s="25" t="str">
        <v>M</v>
      </c>
      <c r="D52" s="26">
        <f t="shared" si="0"/>
        <v>46071</v>
      </c>
      <c r="E52" s="27" t="str">
        <f>IF(MOD(MATCH(D52,Vacances!$A$3:$A$202,1),2)=1," ","")</f>
        <v xml:space="preserve"> </v>
      </c>
      <c r="F52" s="27" t="str">
        <f>IF(MOD(MATCH(D52,Vacances!$B$3:$B$202,1),2)=1," ","")</f>
        <v xml:space="preserve"> </v>
      </c>
      <c r="G52" s="27" t="str">
        <f>IF(MOD(MATCH(D52,Vacances!$C$3:$C$202,1),2)=1," ","")</f>
        <v/>
      </c>
      <c r="H52" s="28" t="str">
        <v xml:space="preserve"> </v>
      </c>
      <c r="I52" s="29"/>
      <c r="J52" s="87" t="str">
        <v/>
      </c>
    </row>
    <row r="53" spans="2:10" ht="15" x14ac:dyDescent="0.25">
      <c r="B53" s="78" t="str">
        <v/>
      </c>
      <c r="C53" s="25" t="str">
        <v>J</v>
      </c>
      <c r="D53" s="26">
        <f t="shared" si="0"/>
        <v>46072</v>
      </c>
      <c r="E53" s="27" t="str">
        <f>IF(MOD(MATCH(D53,Vacances!$A$3:$A$202,1),2)=1," ","")</f>
        <v xml:space="preserve"> </v>
      </c>
      <c r="F53" s="27" t="str">
        <f>IF(MOD(MATCH(D53,Vacances!$B$3:$B$202,1),2)=1," ","")</f>
        <v xml:space="preserve"> </v>
      </c>
      <c r="G53" s="27" t="str">
        <f>IF(MOD(MATCH(D53,Vacances!$C$3:$C$202,1),2)=1," ","")</f>
        <v/>
      </c>
      <c r="H53" s="28" t="str">
        <v xml:space="preserve"> </v>
      </c>
      <c r="I53" s="29"/>
      <c r="J53" s="87">
        <v>8</v>
      </c>
    </row>
    <row r="54" spans="2:10" ht="15" x14ac:dyDescent="0.25">
      <c r="B54" s="78" t="str">
        <v/>
      </c>
      <c r="C54" s="25" t="str">
        <v>V</v>
      </c>
      <c r="D54" s="26">
        <f t="shared" si="0"/>
        <v>46073</v>
      </c>
      <c r="E54" s="27" t="str">
        <f>IF(MOD(MATCH(D54,Vacances!$A$3:$A$202,1),2)=1," ","")</f>
        <v xml:space="preserve"> </v>
      </c>
      <c r="F54" s="27" t="str">
        <f>IF(MOD(MATCH(D54,Vacances!$B$3:$B$202,1),2)=1," ","")</f>
        <v xml:space="preserve"> </v>
      </c>
      <c r="G54" s="27" t="str">
        <f>IF(MOD(MATCH(D54,Vacances!$C$3:$C$202,1),2)=1," ","")</f>
        <v/>
      </c>
      <c r="H54" s="28" t="str">
        <v xml:space="preserve"> </v>
      </c>
      <c r="I54" s="29"/>
      <c r="J54" s="87" t="str">
        <v/>
      </c>
    </row>
    <row r="55" spans="2:10" ht="15" x14ac:dyDescent="0.25">
      <c r="B55" s="78" t="str">
        <v/>
      </c>
      <c r="C55" s="25" t="str">
        <v>S</v>
      </c>
      <c r="D55" s="26">
        <f t="shared" si="0"/>
        <v>46074</v>
      </c>
      <c r="E55" s="27" t="str">
        <f>IF(MOD(MATCH(D55,Vacances!$A$3:$A$202,1),2)=1," ","")</f>
        <v xml:space="preserve"> </v>
      </c>
      <c r="F55" s="27" t="str">
        <f>IF(MOD(MATCH(D55,Vacances!$B$3:$B$202,1),2)=1," ","")</f>
        <v xml:space="preserve"> </v>
      </c>
      <c r="G55" s="27" t="str">
        <f>IF(MOD(MATCH(D55,Vacances!$C$3:$C$202,1),2)=1," ","")</f>
        <v/>
      </c>
      <c r="H55" s="28" t="str">
        <v xml:space="preserve"> </v>
      </c>
      <c r="I55" s="29"/>
      <c r="J55" s="87" t="str">
        <v/>
      </c>
    </row>
    <row r="56" spans="2:10" ht="15" x14ac:dyDescent="0.25">
      <c r="B56" s="78" t="str">
        <v/>
      </c>
      <c r="C56" s="25" t="str">
        <v>D</v>
      </c>
      <c r="D56" s="26">
        <f t="shared" si="0"/>
        <v>46075</v>
      </c>
      <c r="E56" s="27" t="str">
        <f>IF(MOD(MATCH(D56,Vacances!$A$3:$A$202,1),2)=1," ","")</f>
        <v xml:space="preserve"> </v>
      </c>
      <c r="F56" s="27" t="str">
        <f>IF(MOD(MATCH(D56,Vacances!$B$3:$B$202,1),2)=1," ","")</f>
        <v xml:space="preserve"> </v>
      </c>
      <c r="G56" s="27" t="str">
        <f>IF(MOD(MATCH(D56,Vacances!$C$3:$C$202,1),2)=1," ","")</f>
        <v xml:space="preserve"> </v>
      </c>
      <c r="H56" s="28" t="str">
        <v xml:space="preserve"> </v>
      </c>
      <c r="I56" s="29"/>
      <c r="J56" s="87" t="str">
        <v/>
      </c>
    </row>
    <row r="57" spans="2:10" ht="15" x14ac:dyDescent="0.25">
      <c r="B57" s="78" t="str">
        <v/>
      </c>
      <c r="C57" s="25" t="str">
        <v>L</v>
      </c>
      <c r="D57" s="26">
        <f t="shared" si="0"/>
        <v>46076</v>
      </c>
      <c r="E57" s="27" t="str">
        <f>IF(MOD(MATCH(D57,Vacances!$A$3:$A$202,1),2)=1," ","")</f>
        <v/>
      </c>
      <c r="F57" s="27" t="str">
        <f>IF(MOD(MATCH(D57,Vacances!$B$3:$B$202,1),2)=1," ","")</f>
        <v xml:space="preserve"> </v>
      </c>
      <c r="G57" s="27" t="str">
        <f>IF(MOD(MATCH(D57,Vacances!$C$3:$C$202,1),2)=1," ","")</f>
        <v xml:space="preserve"> </v>
      </c>
      <c r="H57" s="28" t="str">
        <v xml:space="preserve"> </v>
      </c>
      <c r="I57" s="29"/>
      <c r="J57" s="87" t="str">
        <v/>
      </c>
    </row>
    <row r="58" spans="2:10" ht="15" x14ac:dyDescent="0.25">
      <c r="B58" s="78" t="str">
        <v/>
      </c>
      <c r="C58" s="25" t="str">
        <v>M</v>
      </c>
      <c r="D58" s="26">
        <f t="shared" si="0"/>
        <v>46077</v>
      </c>
      <c r="E58" s="27" t="str">
        <f>IF(MOD(MATCH(D58,Vacances!$A$3:$A$202,1),2)=1," ","")</f>
        <v/>
      </c>
      <c r="F58" s="27" t="str">
        <f>IF(MOD(MATCH(D58,Vacances!$B$3:$B$202,1),2)=1," ","")</f>
        <v xml:space="preserve"> </v>
      </c>
      <c r="G58" s="27" t="str">
        <f>IF(MOD(MATCH(D58,Vacances!$C$3:$C$202,1),2)=1," ","")</f>
        <v xml:space="preserve"> </v>
      </c>
      <c r="H58" s="28" t="str">
        <v xml:space="preserve"> </v>
      </c>
      <c r="I58" s="29"/>
      <c r="J58" s="87" t="str">
        <v/>
      </c>
    </row>
    <row r="59" spans="2:10" ht="15" x14ac:dyDescent="0.25">
      <c r="B59" s="78" t="str">
        <v/>
      </c>
      <c r="C59" s="25" t="str">
        <v>M</v>
      </c>
      <c r="D59" s="26">
        <f t="shared" si="0"/>
        <v>46078</v>
      </c>
      <c r="E59" s="27" t="str">
        <f>IF(MOD(MATCH(D59,Vacances!$A$3:$A$202,1),2)=1," ","")</f>
        <v/>
      </c>
      <c r="F59" s="27" t="str">
        <f>IF(MOD(MATCH(D59,Vacances!$B$3:$B$202,1),2)=1," ","")</f>
        <v xml:space="preserve"> </v>
      </c>
      <c r="G59" s="27" t="str">
        <f>IF(MOD(MATCH(D59,Vacances!$C$3:$C$202,1),2)=1," ","")</f>
        <v xml:space="preserve"> </v>
      </c>
      <c r="H59" s="28" t="str">
        <v xml:space="preserve"> </v>
      </c>
      <c r="I59" s="29"/>
      <c r="J59" s="87" t="str">
        <v/>
      </c>
    </row>
    <row r="60" spans="2:10" ht="15" x14ac:dyDescent="0.25">
      <c r="B60" s="78" t="str">
        <v/>
      </c>
      <c r="C60" s="25" t="str">
        <v>J</v>
      </c>
      <c r="D60" s="26">
        <f t="shared" si="0"/>
        <v>46079</v>
      </c>
      <c r="E60" s="27" t="str">
        <f>IF(MOD(MATCH(D60,Vacances!$A$3:$A$202,1),2)=1," ","")</f>
        <v/>
      </c>
      <c r="F60" s="27" t="str">
        <f>IF(MOD(MATCH(D60,Vacances!$B$3:$B$202,1),2)=1," ","")</f>
        <v xml:space="preserve"> </v>
      </c>
      <c r="G60" s="27" t="str">
        <f>IF(MOD(MATCH(D60,Vacances!$C$3:$C$202,1),2)=1," ","")</f>
        <v xml:space="preserve"> </v>
      </c>
      <c r="H60" s="28" t="str">
        <v xml:space="preserve"> </v>
      </c>
      <c r="I60" s="29"/>
      <c r="J60" s="87">
        <v>9</v>
      </c>
    </row>
    <row r="61" spans="2:10" ht="15" x14ac:dyDescent="0.25">
      <c r="B61" s="78" t="str">
        <v/>
      </c>
      <c r="C61" s="25" t="str">
        <v>V</v>
      </c>
      <c r="D61" s="26">
        <f t="shared" si="0"/>
        <v>46080</v>
      </c>
      <c r="E61" s="27" t="str">
        <f>IF(MOD(MATCH(D61,Vacances!$A$3:$A$202,1),2)=1," ","")</f>
        <v/>
      </c>
      <c r="F61" s="27" t="str">
        <f>IF(MOD(MATCH(D61,Vacances!$B$3:$B$202,1),2)=1," ","")</f>
        <v xml:space="preserve"> </v>
      </c>
      <c r="G61" s="27" t="str">
        <f>IF(MOD(MATCH(D61,Vacances!$C$3:$C$202,1),2)=1," ","")</f>
        <v xml:space="preserve"> </v>
      </c>
      <c r="H61" s="28" t="str">
        <v xml:space="preserve"> </v>
      </c>
      <c r="I61" s="29"/>
      <c r="J61" s="87" t="str">
        <v/>
      </c>
    </row>
    <row r="62" spans="2:10" ht="15" x14ac:dyDescent="0.25">
      <c r="B62" s="78" t="str">
        <v/>
      </c>
      <c r="C62" s="25" t="str">
        <v>S</v>
      </c>
      <c r="D62" s="26">
        <f t="shared" si="0"/>
        <v>46081</v>
      </c>
      <c r="E62" s="27" t="str">
        <f>IF(MOD(MATCH(D62,Vacances!$A$3:$A$202,1),2)=1," ","")</f>
        <v/>
      </c>
      <c r="F62" s="27" t="str">
        <f>IF(MOD(MATCH(D62,Vacances!$B$3:$B$202,1),2)=1," ","")</f>
        <v xml:space="preserve"> </v>
      </c>
      <c r="G62" s="27" t="str">
        <f>IF(MOD(MATCH(D62,Vacances!$C$3:$C$202,1),2)=1," ","")</f>
        <v xml:space="preserve"> </v>
      </c>
      <c r="H62" s="28" t="str">
        <v xml:space="preserve"> </v>
      </c>
      <c r="I62" s="29"/>
      <c r="J62" s="87" t="str">
        <v/>
      </c>
    </row>
    <row r="63" spans="2:10" ht="15" x14ac:dyDescent="0.25">
      <c r="B63" s="78" t="str">
        <v>MARS</v>
      </c>
      <c r="C63" s="25" t="str">
        <v>D</v>
      </c>
      <c r="D63" s="26">
        <f t="shared" si="0"/>
        <v>46082</v>
      </c>
      <c r="E63" s="27" t="str">
        <f>IF(MOD(MATCH(D63,Vacances!$A$3:$A$202,1),2)=1," ","")</f>
        <v/>
      </c>
      <c r="F63" s="27" t="str">
        <f>IF(MOD(MATCH(D63,Vacances!$B$3:$B$202,1),2)=1," ","")</f>
        <v xml:space="preserve"> </v>
      </c>
      <c r="G63" s="27" t="str">
        <f>IF(MOD(MATCH(D63,Vacances!$C$3:$C$202,1),2)=1," ","")</f>
        <v xml:space="preserve"> </v>
      </c>
      <c r="H63" s="28" t="str">
        <v xml:space="preserve"> </v>
      </c>
      <c r="I63" s="29"/>
      <c r="J63" s="87" t="str">
        <v/>
      </c>
    </row>
    <row r="64" spans="2:10" ht="15" x14ac:dyDescent="0.25">
      <c r="B64" s="78">
        <v>2026</v>
      </c>
      <c r="C64" s="25" t="str">
        <v>L</v>
      </c>
      <c r="D64" s="26">
        <f t="shared" si="0"/>
        <v>46083</v>
      </c>
      <c r="E64" s="27" t="str">
        <f>IF(MOD(MATCH(D64,Vacances!$A$3:$A$202,1),2)=1," ","")</f>
        <v/>
      </c>
      <c r="F64" s="27" t="str">
        <f>IF(MOD(MATCH(D64,Vacances!$B$3:$B$202,1),2)=1," ","")</f>
        <v/>
      </c>
      <c r="G64" s="27" t="str">
        <f>IF(MOD(MATCH(D64,Vacances!$C$3:$C$202,1),2)=1," ","")</f>
        <v xml:space="preserve"> </v>
      </c>
      <c r="H64" s="28" t="str">
        <v xml:space="preserve"> </v>
      </c>
      <c r="I64" s="29"/>
      <c r="J64" s="87" t="str">
        <v/>
      </c>
    </row>
    <row r="65" spans="2:10" ht="15" x14ac:dyDescent="0.25">
      <c r="B65" s="78" t="str">
        <v/>
      </c>
      <c r="C65" s="25" t="str">
        <v>M</v>
      </c>
      <c r="D65" s="26">
        <f t="shared" si="0"/>
        <v>46084</v>
      </c>
      <c r="E65" s="27" t="str">
        <f>IF(MOD(MATCH(D65,Vacances!$A$3:$A$202,1),2)=1," ","")</f>
        <v/>
      </c>
      <c r="F65" s="27" t="str">
        <f>IF(MOD(MATCH(D65,Vacances!$B$3:$B$202,1),2)=1," ","")</f>
        <v/>
      </c>
      <c r="G65" s="27" t="str">
        <f>IF(MOD(MATCH(D65,Vacances!$C$3:$C$202,1),2)=1," ","")</f>
        <v xml:space="preserve"> </v>
      </c>
      <c r="H65" s="28" t="str">
        <v xml:space="preserve"> </v>
      </c>
      <c r="I65" s="29"/>
      <c r="J65" s="87" t="str">
        <v/>
      </c>
    </row>
    <row r="66" spans="2:10" ht="15" x14ac:dyDescent="0.25">
      <c r="B66" s="78" t="str">
        <v/>
      </c>
      <c r="C66" s="25" t="str">
        <v>M</v>
      </c>
      <c r="D66" s="26">
        <f t="shared" si="0"/>
        <v>46085</v>
      </c>
      <c r="E66" s="27" t="str">
        <f>IF(MOD(MATCH(D66,Vacances!$A$3:$A$202,1),2)=1," ","")</f>
        <v/>
      </c>
      <c r="F66" s="27" t="str">
        <f>IF(MOD(MATCH(D66,Vacances!$B$3:$B$202,1),2)=1," ","")</f>
        <v/>
      </c>
      <c r="G66" s="27" t="str">
        <f>IF(MOD(MATCH(D66,Vacances!$C$3:$C$202,1),2)=1," ","")</f>
        <v xml:space="preserve"> </v>
      </c>
      <c r="H66" s="28" t="str">
        <v xml:space="preserve"> </v>
      </c>
      <c r="I66" s="29"/>
      <c r="J66" s="87" t="str">
        <v/>
      </c>
    </row>
    <row r="67" spans="2:10" ht="15" x14ac:dyDescent="0.25">
      <c r="B67" s="78" t="str">
        <v/>
      </c>
      <c r="C67" s="25" t="str">
        <v>J</v>
      </c>
      <c r="D67" s="26">
        <f t="shared" si="0"/>
        <v>46086</v>
      </c>
      <c r="E67" s="27" t="str">
        <f>IF(MOD(MATCH(D67,Vacances!$A$3:$A$202,1),2)=1," ","")</f>
        <v/>
      </c>
      <c r="F67" s="27" t="str">
        <f>IF(MOD(MATCH(D67,Vacances!$B$3:$B$202,1),2)=1," ","")</f>
        <v/>
      </c>
      <c r="G67" s="27" t="str">
        <f>IF(MOD(MATCH(D67,Vacances!$C$3:$C$202,1),2)=1," ","")</f>
        <v xml:space="preserve"> </v>
      </c>
      <c r="H67" s="28" t="str">
        <v xml:space="preserve"> </v>
      </c>
      <c r="I67" s="29"/>
      <c r="J67" s="87">
        <v>10</v>
      </c>
    </row>
    <row r="68" spans="2:10" ht="15" x14ac:dyDescent="0.25">
      <c r="B68" s="78" t="str">
        <v/>
      </c>
      <c r="C68" s="25" t="str">
        <v>V</v>
      </c>
      <c r="D68" s="26">
        <f t="shared" si="0"/>
        <v>46087</v>
      </c>
      <c r="E68" s="27" t="str">
        <f>IF(MOD(MATCH(D68,Vacances!$A$3:$A$202,1),2)=1," ","")</f>
        <v/>
      </c>
      <c r="F68" s="27" t="str">
        <f>IF(MOD(MATCH(D68,Vacances!$B$3:$B$202,1),2)=1," ","")</f>
        <v/>
      </c>
      <c r="G68" s="27" t="str">
        <f>IF(MOD(MATCH(D68,Vacances!$C$3:$C$202,1),2)=1," ","")</f>
        <v xml:space="preserve"> </v>
      </c>
      <c r="H68" s="28" t="str">
        <v xml:space="preserve"> </v>
      </c>
      <c r="I68" s="29"/>
      <c r="J68" s="87" t="str">
        <v/>
      </c>
    </row>
    <row r="69" spans="2:10" ht="15" x14ac:dyDescent="0.25">
      <c r="B69" s="78" t="str">
        <v/>
      </c>
      <c r="C69" s="25" t="str">
        <v>S</v>
      </c>
      <c r="D69" s="26">
        <f t="shared" ref="D69:D132" si="1">D68+1</f>
        <v>46088</v>
      </c>
      <c r="E69" s="27" t="str">
        <f>IF(MOD(MATCH(D69,Vacances!$A$3:$A$202,1),2)=1," ","")</f>
        <v/>
      </c>
      <c r="F69" s="27" t="str">
        <f>IF(MOD(MATCH(D69,Vacances!$B$3:$B$202,1),2)=1," ","")</f>
        <v/>
      </c>
      <c r="G69" s="27" t="str">
        <f>IF(MOD(MATCH(D69,Vacances!$C$3:$C$202,1),2)=1," ","")</f>
        <v xml:space="preserve"> </v>
      </c>
      <c r="H69" s="28" t="str">
        <v xml:space="preserve"> </v>
      </c>
      <c r="I69" s="29"/>
      <c r="J69" s="87" t="str">
        <v/>
      </c>
    </row>
    <row r="70" spans="2:10" ht="15" x14ac:dyDescent="0.25">
      <c r="B70" s="78" t="str">
        <v/>
      </c>
      <c r="C70" s="25" t="str">
        <v>D</v>
      </c>
      <c r="D70" s="26">
        <f t="shared" si="1"/>
        <v>46089</v>
      </c>
      <c r="E70" s="27" t="str">
        <f>IF(MOD(MATCH(D70,Vacances!$A$3:$A$202,1),2)=1," ","")</f>
        <v/>
      </c>
      <c r="F70" s="27" t="str">
        <f>IF(MOD(MATCH(D70,Vacances!$B$3:$B$202,1),2)=1," ","")</f>
        <v/>
      </c>
      <c r="G70" s="27" t="str">
        <f>IF(MOD(MATCH(D70,Vacances!$C$3:$C$202,1),2)=1," ","")</f>
        <v xml:space="preserve"> </v>
      </c>
      <c r="H70" s="28" t="str">
        <v xml:space="preserve"> </v>
      </c>
      <c r="I70" s="29"/>
      <c r="J70" s="87" t="str">
        <v/>
      </c>
    </row>
    <row r="71" spans="2:10" ht="15" x14ac:dyDescent="0.25">
      <c r="B71" s="78" t="str">
        <v/>
      </c>
      <c r="C71" s="25" t="str">
        <v>L</v>
      </c>
      <c r="D71" s="26">
        <f t="shared" si="1"/>
        <v>46090</v>
      </c>
      <c r="E71" s="27" t="str">
        <f>IF(MOD(MATCH(D71,Vacances!$A$3:$A$202,1),2)=1," ","")</f>
        <v/>
      </c>
      <c r="F71" s="27" t="str">
        <f>IF(MOD(MATCH(D71,Vacances!$B$3:$B$202,1),2)=1," ","")</f>
        <v/>
      </c>
      <c r="G71" s="27" t="str">
        <f>IF(MOD(MATCH(D71,Vacances!$C$3:$C$202,1),2)=1," ","")</f>
        <v/>
      </c>
      <c r="H71" s="28" t="str">
        <v xml:space="preserve"> </v>
      </c>
      <c r="I71" s="29"/>
      <c r="J71" s="87" t="str">
        <v/>
      </c>
    </row>
    <row r="72" spans="2:10" ht="15" x14ac:dyDescent="0.25">
      <c r="B72" s="78" t="str">
        <v/>
      </c>
      <c r="C72" s="25" t="str">
        <v>M</v>
      </c>
      <c r="D72" s="26">
        <f t="shared" si="1"/>
        <v>46091</v>
      </c>
      <c r="E72" s="27" t="str">
        <f>IF(MOD(MATCH(D72,Vacances!$A$3:$A$202,1),2)=1," ","")</f>
        <v/>
      </c>
      <c r="F72" s="27" t="str">
        <f>IF(MOD(MATCH(D72,Vacances!$B$3:$B$202,1),2)=1," ","")</f>
        <v/>
      </c>
      <c r="G72" s="27" t="str">
        <f>IF(MOD(MATCH(D72,Vacances!$C$3:$C$202,1),2)=1," ","")</f>
        <v/>
      </c>
      <c r="H72" s="28" t="str">
        <v xml:space="preserve"> </v>
      </c>
      <c r="I72" s="29"/>
      <c r="J72" s="87" t="str">
        <v/>
      </c>
    </row>
    <row r="73" spans="2:10" ht="15" x14ac:dyDescent="0.25">
      <c r="B73" s="78" t="str">
        <v/>
      </c>
      <c r="C73" s="25" t="str">
        <v>M</v>
      </c>
      <c r="D73" s="26">
        <f t="shared" si="1"/>
        <v>46092</v>
      </c>
      <c r="E73" s="27" t="str">
        <f>IF(MOD(MATCH(D73,Vacances!$A$3:$A$202,1),2)=1," ","")</f>
        <v/>
      </c>
      <c r="F73" s="27" t="str">
        <f>IF(MOD(MATCH(D73,Vacances!$B$3:$B$202,1),2)=1," ","")</f>
        <v/>
      </c>
      <c r="G73" s="27" t="str">
        <f>IF(MOD(MATCH(D73,Vacances!$C$3:$C$202,1),2)=1," ","")</f>
        <v/>
      </c>
      <c r="H73" s="28" t="str">
        <v xml:space="preserve"> </v>
      </c>
      <c r="I73" s="29"/>
      <c r="J73" s="87" t="str">
        <v/>
      </c>
    </row>
    <row r="74" spans="2:10" ht="15" x14ac:dyDescent="0.25">
      <c r="B74" s="78" t="str">
        <v/>
      </c>
      <c r="C74" s="25" t="str">
        <v>J</v>
      </c>
      <c r="D74" s="26">
        <f t="shared" si="1"/>
        <v>46093</v>
      </c>
      <c r="E74" s="27" t="str">
        <f>IF(MOD(MATCH(D74,Vacances!$A$3:$A$202,1),2)=1," ","")</f>
        <v/>
      </c>
      <c r="F74" s="27" t="str">
        <f>IF(MOD(MATCH(D74,Vacances!$B$3:$B$202,1),2)=1," ","")</f>
        <v/>
      </c>
      <c r="G74" s="27" t="str">
        <f>IF(MOD(MATCH(D74,Vacances!$C$3:$C$202,1),2)=1," ","")</f>
        <v/>
      </c>
      <c r="H74" s="28" t="str">
        <v xml:space="preserve"> </v>
      </c>
      <c r="I74" s="29"/>
      <c r="J74" s="87">
        <v>11</v>
      </c>
    </row>
    <row r="75" spans="2:10" ht="15" x14ac:dyDescent="0.25">
      <c r="B75" s="78" t="str">
        <v/>
      </c>
      <c r="C75" s="25" t="str">
        <v>V</v>
      </c>
      <c r="D75" s="26">
        <f t="shared" si="1"/>
        <v>46094</v>
      </c>
      <c r="E75" s="27" t="str">
        <f>IF(MOD(MATCH(D75,Vacances!$A$3:$A$202,1),2)=1," ","")</f>
        <v/>
      </c>
      <c r="F75" s="27" t="str">
        <f>IF(MOD(MATCH(D75,Vacances!$B$3:$B$202,1),2)=1," ","")</f>
        <v/>
      </c>
      <c r="G75" s="27" t="str">
        <f>IF(MOD(MATCH(D75,Vacances!$C$3:$C$202,1),2)=1," ","")</f>
        <v/>
      </c>
      <c r="H75" s="28" t="str">
        <v xml:space="preserve"> </v>
      </c>
      <c r="I75" s="29"/>
      <c r="J75" s="87" t="str">
        <v/>
      </c>
    </row>
    <row r="76" spans="2:10" ht="15" x14ac:dyDescent="0.25">
      <c r="B76" s="78" t="str">
        <v/>
      </c>
      <c r="C76" s="25" t="str">
        <v>S</v>
      </c>
      <c r="D76" s="26">
        <f t="shared" si="1"/>
        <v>46095</v>
      </c>
      <c r="E76" s="27" t="str">
        <f>IF(MOD(MATCH(D76,Vacances!$A$3:$A$202,1),2)=1," ","")</f>
        <v/>
      </c>
      <c r="F76" s="27" t="str">
        <f>IF(MOD(MATCH(D76,Vacances!$B$3:$B$202,1),2)=1," ","")</f>
        <v/>
      </c>
      <c r="G76" s="27" t="str">
        <f>IF(MOD(MATCH(D76,Vacances!$C$3:$C$202,1),2)=1," ","")</f>
        <v/>
      </c>
      <c r="H76" s="28" t="str">
        <v xml:space="preserve"> </v>
      </c>
      <c r="I76" s="29"/>
      <c r="J76" s="87" t="str">
        <v/>
      </c>
    </row>
    <row r="77" spans="2:10" ht="15" x14ac:dyDescent="0.25">
      <c r="B77" s="78" t="str">
        <v/>
      </c>
      <c r="C77" s="25" t="str">
        <v>D</v>
      </c>
      <c r="D77" s="26">
        <f t="shared" si="1"/>
        <v>46096</v>
      </c>
      <c r="E77" s="27" t="str">
        <f>IF(MOD(MATCH(D77,Vacances!$A$3:$A$202,1),2)=1," ","")</f>
        <v/>
      </c>
      <c r="F77" s="27" t="str">
        <f>IF(MOD(MATCH(D77,Vacances!$B$3:$B$202,1),2)=1," ","")</f>
        <v/>
      </c>
      <c r="G77" s="27" t="str">
        <f>IF(MOD(MATCH(D77,Vacances!$C$3:$C$202,1),2)=1," ","")</f>
        <v/>
      </c>
      <c r="H77" s="28" t="str">
        <v xml:space="preserve"> </v>
      </c>
      <c r="I77" s="29"/>
      <c r="J77" s="87" t="str">
        <v/>
      </c>
    </row>
    <row r="78" spans="2:10" ht="15" x14ac:dyDescent="0.25">
      <c r="B78" s="78" t="str">
        <v/>
      </c>
      <c r="C78" s="25" t="str">
        <v>L</v>
      </c>
      <c r="D78" s="26">
        <f t="shared" si="1"/>
        <v>46097</v>
      </c>
      <c r="E78" s="27" t="str">
        <f>IF(MOD(MATCH(D78,Vacances!$A$3:$A$202,1),2)=1," ","")</f>
        <v/>
      </c>
      <c r="F78" s="27" t="str">
        <f>IF(MOD(MATCH(D78,Vacances!$B$3:$B$202,1),2)=1," ","")</f>
        <v/>
      </c>
      <c r="G78" s="27" t="str">
        <f>IF(MOD(MATCH(D78,Vacances!$C$3:$C$202,1),2)=1," ","")</f>
        <v/>
      </c>
      <c r="H78" s="28" t="str">
        <v xml:space="preserve"> </v>
      </c>
      <c r="I78" s="29"/>
      <c r="J78" s="87" t="str">
        <v/>
      </c>
    </row>
    <row r="79" spans="2:10" ht="15" x14ac:dyDescent="0.25">
      <c r="B79" s="78" t="str">
        <v/>
      </c>
      <c r="C79" s="25" t="str">
        <v>M</v>
      </c>
      <c r="D79" s="26">
        <f t="shared" si="1"/>
        <v>46098</v>
      </c>
      <c r="E79" s="27" t="str">
        <f>IF(MOD(MATCH(D79,Vacances!$A$3:$A$202,1),2)=1," ","")</f>
        <v/>
      </c>
      <c r="F79" s="27" t="str">
        <f>IF(MOD(MATCH(D79,Vacances!$B$3:$B$202,1),2)=1," ","")</f>
        <v/>
      </c>
      <c r="G79" s="27" t="str">
        <f>IF(MOD(MATCH(D79,Vacances!$C$3:$C$202,1),2)=1," ","")</f>
        <v/>
      </c>
      <c r="H79" s="28" t="str">
        <v xml:space="preserve"> </v>
      </c>
      <c r="I79" s="29"/>
      <c r="J79" s="87" t="str">
        <v/>
      </c>
    </row>
    <row r="80" spans="2:10" ht="15" x14ac:dyDescent="0.25">
      <c r="B80" s="78" t="str">
        <v/>
      </c>
      <c r="C80" s="25" t="str">
        <v>M</v>
      </c>
      <c r="D80" s="26">
        <f t="shared" si="1"/>
        <v>46099</v>
      </c>
      <c r="E80" s="27" t="str">
        <f>IF(MOD(MATCH(D80,Vacances!$A$3:$A$202,1),2)=1," ","")</f>
        <v/>
      </c>
      <c r="F80" s="27" t="str">
        <f>IF(MOD(MATCH(D80,Vacances!$B$3:$B$202,1),2)=1," ","")</f>
        <v/>
      </c>
      <c r="G80" s="27" t="str">
        <f>IF(MOD(MATCH(D80,Vacances!$C$3:$C$202,1),2)=1," ","")</f>
        <v/>
      </c>
      <c r="H80" s="28" t="str">
        <v xml:space="preserve"> </v>
      </c>
      <c r="I80" s="29"/>
      <c r="J80" s="87" t="str">
        <v/>
      </c>
    </row>
    <row r="81" spans="2:10" ht="15" x14ac:dyDescent="0.25">
      <c r="B81" s="78" t="str">
        <v/>
      </c>
      <c r="C81" s="25" t="str">
        <v>J</v>
      </c>
      <c r="D81" s="26">
        <f t="shared" si="1"/>
        <v>46100</v>
      </c>
      <c r="E81" s="27" t="str">
        <f>IF(MOD(MATCH(D81,Vacances!$A$3:$A$202,1),2)=1," ","")</f>
        <v/>
      </c>
      <c r="F81" s="27" t="str">
        <f>IF(MOD(MATCH(D81,Vacances!$B$3:$B$202,1),2)=1," ","")</f>
        <v/>
      </c>
      <c r="G81" s="27" t="str">
        <f>IF(MOD(MATCH(D81,Vacances!$C$3:$C$202,1),2)=1," ","")</f>
        <v/>
      </c>
      <c r="H81" s="28" t="str">
        <v xml:space="preserve"> </v>
      </c>
      <c r="I81" s="29"/>
      <c r="J81" s="87">
        <v>12</v>
      </c>
    </row>
    <row r="82" spans="2:10" ht="15" x14ac:dyDescent="0.25">
      <c r="B82" s="78" t="str">
        <v/>
      </c>
      <c r="C82" s="25" t="str">
        <v>V</v>
      </c>
      <c r="D82" s="26">
        <f t="shared" si="1"/>
        <v>46101</v>
      </c>
      <c r="E82" s="27" t="str">
        <f>IF(MOD(MATCH(D82,Vacances!$A$3:$A$202,1),2)=1," ","")</f>
        <v/>
      </c>
      <c r="F82" s="27" t="str">
        <f>IF(MOD(MATCH(D82,Vacances!$B$3:$B$202,1),2)=1," ","")</f>
        <v/>
      </c>
      <c r="G82" s="27" t="str">
        <f>IF(MOD(MATCH(D82,Vacances!$C$3:$C$202,1),2)=1," ","")</f>
        <v/>
      </c>
      <c r="H82" s="28" t="str">
        <v xml:space="preserve"> </v>
      </c>
      <c r="I82" s="29"/>
      <c r="J82" s="87" t="str">
        <v/>
      </c>
    </row>
    <row r="83" spans="2:10" ht="15" x14ac:dyDescent="0.25">
      <c r="B83" s="78" t="str">
        <v/>
      </c>
      <c r="C83" s="25" t="str">
        <v>S</v>
      </c>
      <c r="D83" s="26">
        <f t="shared" si="1"/>
        <v>46102</v>
      </c>
      <c r="E83" s="27" t="str">
        <f>IF(MOD(MATCH(D83,Vacances!$A$3:$A$202,1),2)=1," ","")</f>
        <v/>
      </c>
      <c r="F83" s="27" t="str">
        <f>IF(MOD(MATCH(D83,Vacances!$B$3:$B$202,1),2)=1," ","")</f>
        <v/>
      </c>
      <c r="G83" s="27" t="str">
        <f>IF(MOD(MATCH(D83,Vacances!$C$3:$C$202,1),2)=1," ","")</f>
        <v/>
      </c>
      <c r="H83" s="28" t="str">
        <v xml:space="preserve"> </v>
      </c>
      <c r="I83" s="29"/>
      <c r="J83" s="87" t="str">
        <v/>
      </c>
    </row>
    <row r="84" spans="2:10" ht="15" x14ac:dyDescent="0.25">
      <c r="B84" s="78" t="str">
        <v/>
      </c>
      <c r="C84" s="25" t="str">
        <v>D</v>
      </c>
      <c r="D84" s="26">
        <f t="shared" si="1"/>
        <v>46103</v>
      </c>
      <c r="E84" s="27" t="str">
        <f>IF(MOD(MATCH(D84,Vacances!$A$3:$A$202,1),2)=1," ","")</f>
        <v/>
      </c>
      <c r="F84" s="27" t="str">
        <f>IF(MOD(MATCH(D84,Vacances!$B$3:$B$202,1),2)=1," ","")</f>
        <v/>
      </c>
      <c r="G84" s="27" t="str">
        <f>IF(MOD(MATCH(D84,Vacances!$C$3:$C$202,1),2)=1," ","")</f>
        <v/>
      </c>
      <c r="H84" s="28" t="str">
        <v xml:space="preserve"> </v>
      </c>
      <c r="I84" s="29"/>
      <c r="J84" s="87" t="str">
        <v/>
      </c>
    </row>
    <row r="85" spans="2:10" ht="15" x14ac:dyDescent="0.25">
      <c r="B85" s="78" t="str">
        <v/>
      </c>
      <c r="C85" s="25" t="str">
        <v>L</v>
      </c>
      <c r="D85" s="26">
        <f t="shared" si="1"/>
        <v>46104</v>
      </c>
      <c r="E85" s="27" t="str">
        <f>IF(MOD(MATCH(D85,Vacances!$A$3:$A$202,1),2)=1," ","")</f>
        <v/>
      </c>
      <c r="F85" s="27" t="str">
        <f>IF(MOD(MATCH(D85,Vacances!$B$3:$B$202,1),2)=1," ","")</f>
        <v/>
      </c>
      <c r="G85" s="27" t="str">
        <f>IF(MOD(MATCH(D85,Vacances!$C$3:$C$202,1),2)=1," ","")</f>
        <v/>
      </c>
      <c r="H85" s="28" t="str">
        <v xml:space="preserve"> </v>
      </c>
      <c r="I85" s="29"/>
      <c r="J85" s="87" t="str">
        <v/>
      </c>
    </row>
    <row r="86" spans="2:10" ht="15" x14ac:dyDescent="0.25">
      <c r="B86" s="78" t="str">
        <v/>
      </c>
      <c r="C86" s="25" t="str">
        <v>M</v>
      </c>
      <c r="D86" s="26">
        <f t="shared" si="1"/>
        <v>46105</v>
      </c>
      <c r="E86" s="27" t="str">
        <f>IF(MOD(MATCH(D86,Vacances!$A$3:$A$202,1),2)=1," ","")</f>
        <v/>
      </c>
      <c r="F86" s="27" t="str">
        <f>IF(MOD(MATCH(D86,Vacances!$B$3:$B$202,1),2)=1," ","")</f>
        <v/>
      </c>
      <c r="G86" s="27" t="str">
        <f>IF(MOD(MATCH(D86,Vacances!$C$3:$C$202,1),2)=1," ","")</f>
        <v/>
      </c>
      <c r="H86" s="28" t="str">
        <v xml:space="preserve"> </v>
      </c>
      <c r="I86" s="29"/>
      <c r="J86" s="87" t="str">
        <v/>
      </c>
    </row>
    <row r="87" spans="2:10" ht="15" x14ac:dyDescent="0.25">
      <c r="B87" s="78" t="str">
        <v/>
      </c>
      <c r="C87" s="25" t="str">
        <v>M</v>
      </c>
      <c r="D87" s="26">
        <f t="shared" si="1"/>
        <v>46106</v>
      </c>
      <c r="E87" s="27" t="str">
        <f>IF(MOD(MATCH(D87,Vacances!$A$3:$A$202,1),2)=1," ","")</f>
        <v/>
      </c>
      <c r="F87" s="27" t="str">
        <f>IF(MOD(MATCH(D87,Vacances!$B$3:$B$202,1),2)=1," ","")</f>
        <v/>
      </c>
      <c r="G87" s="27" t="str">
        <f>IF(MOD(MATCH(D87,Vacances!$C$3:$C$202,1),2)=1," ","")</f>
        <v/>
      </c>
      <c r="H87" s="28" t="str">
        <v xml:space="preserve"> </v>
      </c>
      <c r="I87" s="29"/>
      <c r="J87" s="87" t="str">
        <v/>
      </c>
    </row>
    <row r="88" spans="2:10" ht="15" x14ac:dyDescent="0.25">
      <c r="B88" s="78" t="str">
        <v/>
      </c>
      <c r="C88" s="25" t="str">
        <v>J</v>
      </c>
      <c r="D88" s="26">
        <f t="shared" si="1"/>
        <v>46107</v>
      </c>
      <c r="E88" s="27" t="str">
        <f>IF(MOD(MATCH(D88,Vacances!$A$3:$A$202,1),2)=1," ","")</f>
        <v/>
      </c>
      <c r="F88" s="27" t="str">
        <f>IF(MOD(MATCH(D88,Vacances!$B$3:$B$202,1),2)=1," ","")</f>
        <v/>
      </c>
      <c r="G88" s="27" t="str">
        <f>IF(MOD(MATCH(D88,Vacances!$C$3:$C$202,1),2)=1," ","")</f>
        <v/>
      </c>
      <c r="H88" s="28" t="str">
        <v xml:space="preserve"> </v>
      </c>
      <c r="I88" s="29"/>
      <c r="J88" s="87">
        <v>13</v>
      </c>
    </row>
    <row r="89" spans="2:10" ht="15" x14ac:dyDescent="0.25">
      <c r="B89" s="78" t="str">
        <v/>
      </c>
      <c r="C89" s="25" t="str">
        <v>V</v>
      </c>
      <c r="D89" s="26">
        <f t="shared" si="1"/>
        <v>46108</v>
      </c>
      <c r="E89" s="27" t="str">
        <f>IF(MOD(MATCH(D89,Vacances!$A$3:$A$202,1),2)=1," ","")</f>
        <v/>
      </c>
      <c r="F89" s="27" t="str">
        <f>IF(MOD(MATCH(D89,Vacances!$B$3:$B$202,1),2)=1," ","")</f>
        <v/>
      </c>
      <c r="G89" s="27" t="str">
        <f>IF(MOD(MATCH(D89,Vacances!$C$3:$C$202,1),2)=1," ","")</f>
        <v/>
      </c>
      <c r="H89" s="28" t="str">
        <v xml:space="preserve"> </v>
      </c>
      <c r="I89" s="29"/>
      <c r="J89" s="87" t="str">
        <v/>
      </c>
    </row>
    <row r="90" spans="2:10" ht="15" x14ac:dyDescent="0.25">
      <c r="B90" s="78" t="str">
        <v/>
      </c>
      <c r="C90" s="25" t="str">
        <v>S</v>
      </c>
      <c r="D90" s="26">
        <f t="shared" si="1"/>
        <v>46109</v>
      </c>
      <c r="E90" s="27" t="str">
        <f>IF(MOD(MATCH(D90,Vacances!$A$3:$A$202,1),2)=1," ","")</f>
        <v/>
      </c>
      <c r="F90" s="27" t="str">
        <f>IF(MOD(MATCH(D90,Vacances!$B$3:$B$202,1),2)=1," ","")</f>
        <v/>
      </c>
      <c r="G90" s="27" t="str">
        <f>IF(MOD(MATCH(D90,Vacances!$C$3:$C$202,1),2)=1," ","")</f>
        <v/>
      </c>
      <c r="H90" s="28" t="str">
        <v xml:space="preserve"> </v>
      </c>
      <c r="I90" s="29"/>
      <c r="J90" s="87" t="str">
        <v/>
      </c>
    </row>
    <row r="91" spans="2:10" ht="15" x14ac:dyDescent="0.25">
      <c r="B91" s="78" t="str">
        <v/>
      </c>
      <c r="C91" s="25" t="str">
        <v>D</v>
      </c>
      <c r="D91" s="26">
        <f t="shared" si="1"/>
        <v>46110</v>
      </c>
      <c r="E91" s="27" t="str">
        <f>IF(MOD(MATCH(D91,Vacances!$A$3:$A$202,1),2)=1," ","")</f>
        <v/>
      </c>
      <c r="F91" s="27" t="str">
        <f>IF(MOD(MATCH(D91,Vacances!$B$3:$B$202,1),2)=1," ","")</f>
        <v/>
      </c>
      <c r="G91" s="27" t="str">
        <f>IF(MOD(MATCH(D91,Vacances!$C$3:$C$202,1),2)=1," ","")</f>
        <v/>
      </c>
      <c r="H91" s="28" t="str">
        <v xml:space="preserve"> heure d'été +1h </v>
      </c>
      <c r="I91" s="29"/>
      <c r="J91" s="87" t="str">
        <v/>
      </c>
    </row>
    <row r="92" spans="2:10" ht="15" x14ac:dyDescent="0.25">
      <c r="B92" s="78" t="str">
        <v/>
      </c>
      <c r="C92" s="25" t="str">
        <v>L</v>
      </c>
      <c r="D92" s="26">
        <f t="shared" si="1"/>
        <v>46111</v>
      </c>
      <c r="E92" s="27" t="str">
        <f>IF(MOD(MATCH(D92,Vacances!$A$3:$A$202,1),2)=1," ","")</f>
        <v/>
      </c>
      <c r="F92" s="27" t="str">
        <f>IF(MOD(MATCH(D92,Vacances!$B$3:$B$202,1),2)=1," ","")</f>
        <v/>
      </c>
      <c r="G92" s="27" t="str">
        <f>IF(MOD(MATCH(D92,Vacances!$C$3:$C$202,1),2)=1," ","")</f>
        <v/>
      </c>
      <c r="H92" s="28" t="str">
        <v xml:space="preserve"> </v>
      </c>
      <c r="I92" s="29"/>
      <c r="J92" s="87" t="str">
        <v/>
      </c>
    </row>
    <row r="93" spans="2:10" ht="15" x14ac:dyDescent="0.25">
      <c r="B93" s="78" t="str">
        <v/>
      </c>
      <c r="C93" s="25" t="str">
        <v>M</v>
      </c>
      <c r="D93" s="26">
        <f t="shared" si="1"/>
        <v>46112</v>
      </c>
      <c r="E93" s="27" t="str">
        <f>IF(MOD(MATCH(D93,Vacances!$A$3:$A$202,1),2)=1," ","")</f>
        <v/>
      </c>
      <c r="F93" s="27" t="str">
        <f>IF(MOD(MATCH(D93,Vacances!$B$3:$B$202,1),2)=1," ","")</f>
        <v/>
      </c>
      <c r="G93" s="27" t="str">
        <f>IF(MOD(MATCH(D93,Vacances!$C$3:$C$202,1),2)=1," ","")</f>
        <v/>
      </c>
      <c r="H93" s="28" t="str">
        <v xml:space="preserve"> </v>
      </c>
      <c r="I93" s="29"/>
      <c r="J93" s="87" t="str">
        <v/>
      </c>
    </row>
    <row r="94" spans="2:10" ht="15" x14ac:dyDescent="0.25">
      <c r="B94" s="78" t="str">
        <v>AVRIL</v>
      </c>
      <c r="C94" s="25" t="str">
        <v>M</v>
      </c>
      <c r="D94" s="26">
        <f t="shared" si="1"/>
        <v>46113</v>
      </c>
      <c r="E94" s="27" t="str">
        <f>IF(MOD(MATCH(D94,Vacances!$A$3:$A$202,1),2)=1," ","")</f>
        <v/>
      </c>
      <c r="F94" s="27" t="str">
        <f>IF(MOD(MATCH(D94,Vacances!$B$3:$B$202,1),2)=1," ","")</f>
        <v/>
      </c>
      <c r="G94" s="27" t="str">
        <f>IF(MOD(MATCH(D94,Vacances!$C$3:$C$202,1),2)=1," ","")</f>
        <v/>
      </c>
      <c r="H94" s="28" t="str">
        <v xml:space="preserve"> </v>
      </c>
      <c r="I94" s="29"/>
      <c r="J94" s="87" t="str">
        <v/>
      </c>
    </row>
    <row r="95" spans="2:10" ht="15" x14ac:dyDescent="0.25">
      <c r="B95" s="78">
        <v>2026</v>
      </c>
      <c r="C95" s="25" t="str">
        <v>J</v>
      </c>
      <c r="D95" s="26">
        <f t="shared" si="1"/>
        <v>46114</v>
      </c>
      <c r="E95" s="27" t="str">
        <f>IF(MOD(MATCH(D95,Vacances!$A$3:$A$202,1),2)=1," ","")</f>
        <v/>
      </c>
      <c r="F95" s="27" t="str">
        <f>IF(MOD(MATCH(D95,Vacances!$B$3:$B$202,1),2)=1," ","")</f>
        <v/>
      </c>
      <c r="G95" s="27" t="str">
        <f>IF(MOD(MATCH(D95,Vacances!$C$3:$C$202,1),2)=1," ","")</f>
        <v/>
      </c>
      <c r="H95" s="28" t="str">
        <v xml:space="preserve"> </v>
      </c>
      <c r="I95" s="29"/>
      <c r="J95" s="87">
        <v>14</v>
      </c>
    </row>
    <row r="96" spans="2:10" ht="15" x14ac:dyDescent="0.25">
      <c r="B96" s="78" t="str">
        <v/>
      </c>
      <c r="C96" s="25" t="str">
        <v>V</v>
      </c>
      <c r="D96" s="26">
        <f t="shared" si="1"/>
        <v>46115</v>
      </c>
      <c r="E96" s="27" t="str">
        <f>IF(MOD(MATCH(D96,Vacances!$A$3:$A$202,1),2)=1," ","")</f>
        <v/>
      </c>
      <c r="F96" s="27" t="str">
        <f>IF(MOD(MATCH(D96,Vacances!$B$3:$B$202,1),2)=1," ","")</f>
        <v/>
      </c>
      <c r="G96" s="27" t="str">
        <f>IF(MOD(MATCH(D96,Vacances!$C$3:$C$202,1),2)=1," ","")</f>
        <v/>
      </c>
      <c r="H96" s="28" t="str">
        <v xml:space="preserve"> </v>
      </c>
      <c r="I96" s="29"/>
      <c r="J96" s="87" t="str">
        <v/>
      </c>
    </row>
    <row r="97" spans="2:10" ht="15" x14ac:dyDescent="0.25">
      <c r="B97" s="78" t="str">
        <v/>
      </c>
      <c r="C97" s="25" t="str">
        <v>S</v>
      </c>
      <c r="D97" s="26">
        <f t="shared" si="1"/>
        <v>46116</v>
      </c>
      <c r="E97" s="27" t="str">
        <f>IF(MOD(MATCH(D97,Vacances!$A$3:$A$202,1),2)=1," ","")</f>
        <v/>
      </c>
      <c r="F97" s="27" t="str">
        <f>IF(MOD(MATCH(D97,Vacances!$B$3:$B$202,1),2)=1," ","")</f>
        <v/>
      </c>
      <c r="G97" s="27" t="str">
        <f>IF(MOD(MATCH(D97,Vacances!$C$3:$C$202,1),2)=1," ","")</f>
        <v/>
      </c>
      <c r="H97" s="28" t="str">
        <v xml:space="preserve"> </v>
      </c>
      <c r="I97" s="29"/>
      <c r="J97" s="87" t="str">
        <v/>
      </c>
    </row>
    <row r="98" spans="2:10" ht="15" x14ac:dyDescent="0.25">
      <c r="B98" s="78" t="str">
        <v/>
      </c>
      <c r="C98" s="25" t="str">
        <v>D</v>
      </c>
      <c r="D98" s="26">
        <f t="shared" si="1"/>
        <v>46117</v>
      </c>
      <c r="E98" s="27" t="str">
        <f>IF(MOD(MATCH(D98,Vacances!$A$3:$A$202,1),2)=1," ","")</f>
        <v xml:space="preserve"> </v>
      </c>
      <c r="F98" s="27" t="str">
        <f>IF(MOD(MATCH(D98,Vacances!$B$3:$B$202,1),2)=1," ","")</f>
        <v/>
      </c>
      <c r="G98" s="27" t="str">
        <f>IF(MOD(MATCH(D98,Vacances!$C$3:$C$202,1),2)=1," ","")</f>
        <v/>
      </c>
      <c r="H98" s="28" t="str">
        <v xml:space="preserve"> Pâques</v>
      </c>
      <c r="I98" s="29"/>
      <c r="J98" s="87" t="str">
        <v/>
      </c>
    </row>
    <row r="99" spans="2:10" ht="15" x14ac:dyDescent="0.25">
      <c r="B99" s="78" t="str">
        <v/>
      </c>
      <c r="C99" s="25" t="str">
        <v>L</v>
      </c>
      <c r="D99" s="26">
        <f t="shared" si="1"/>
        <v>46118</v>
      </c>
      <c r="E99" s="27" t="str">
        <f>IF(MOD(MATCH(D99,Vacances!$A$3:$A$202,1),2)=1," ","")</f>
        <v xml:space="preserve"> </v>
      </c>
      <c r="F99" s="27" t="str">
        <f>IF(MOD(MATCH(D99,Vacances!$B$3:$B$202,1),2)=1," ","")</f>
        <v/>
      </c>
      <c r="G99" s="27" t="str">
        <f>IF(MOD(MATCH(D99,Vacances!$C$3:$C$202,1),2)=1," ","")</f>
        <v/>
      </c>
      <c r="H99" s="28" t="str">
        <v xml:space="preserve">  </v>
      </c>
      <c r="I99" s="29"/>
      <c r="J99" s="87" t="str">
        <v/>
      </c>
    </row>
    <row r="100" spans="2:10" ht="15" x14ac:dyDescent="0.25">
      <c r="B100" s="78" t="str">
        <v/>
      </c>
      <c r="C100" s="25" t="str">
        <v>M</v>
      </c>
      <c r="D100" s="26">
        <f t="shared" si="1"/>
        <v>46119</v>
      </c>
      <c r="E100" s="27" t="str">
        <f>IF(MOD(MATCH(D100,Vacances!$A$3:$A$202,1),2)=1," ","")</f>
        <v xml:space="preserve"> </v>
      </c>
      <c r="F100" s="27" t="str">
        <f>IF(MOD(MATCH(D100,Vacances!$B$3:$B$202,1),2)=1," ","")</f>
        <v/>
      </c>
      <c r="G100" s="27" t="str">
        <f>IF(MOD(MATCH(D100,Vacances!$C$3:$C$202,1),2)=1," ","")</f>
        <v/>
      </c>
      <c r="H100" s="28" t="str">
        <v xml:space="preserve"> </v>
      </c>
      <c r="I100" s="29"/>
      <c r="J100" s="87" t="str">
        <v/>
      </c>
    </row>
    <row r="101" spans="2:10" ht="15" x14ac:dyDescent="0.25">
      <c r="B101" s="78" t="str">
        <v/>
      </c>
      <c r="C101" s="25" t="str">
        <v>M</v>
      </c>
      <c r="D101" s="26">
        <f t="shared" si="1"/>
        <v>46120</v>
      </c>
      <c r="E101" s="27" t="str">
        <f>IF(MOD(MATCH(D101,Vacances!$A$3:$A$202,1),2)=1," ","")</f>
        <v xml:space="preserve"> </v>
      </c>
      <c r="F101" s="27" t="str">
        <f>IF(MOD(MATCH(D101,Vacances!$B$3:$B$202,1),2)=1," ","")</f>
        <v/>
      </c>
      <c r="G101" s="27" t="str">
        <f>IF(MOD(MATCH(D101,Vacances!$C$3:$C$202,1),2)=1," ","")</f>
        <v/>
      </c>
      <c r="H101" s="28" t="str">
        <v xml:space="preserve"> </v>
      </c>
      <c r="I101" s="29"/>
      <c r="J101" s="87" t="str">
        <v/>
      </c>
    </row>
    <row r="102" spans="2:10" ht="15" x14ac:dyDescent="0.25">
      <c r="B102" s="78" t="str">
        <v/>
      </c>
      <c r="C102" s="25" t="str">
        <v>J</v>
      </c>
      <c r="D102" s="26">
        <f t="shared" si="1"/>
        <v>46121</v>
      </c>
      <c r="E102" s="27" t="str">
        <f>IF(MOD(MATCH(D102,Vacances!$A$3:$A$202,1),2)=1," ","")</f>
        <v xml:space="preserve"> </v>
      </c>
      <c r="F102" s="27" t="str">
        <f>IF(MOD(MATCH(D102,Vacances!$B$3:$B$202,1),2)=1," ","")</f>
        <v/>
      </c>
      <c r="G102" s="27" t="str">
        <f>IF(MOD(MATCH(D102,Vacances!$C$3:$C$202,1),2)=1," ","")</f>
        <v/>
      </c>
      <c r="H102" s="28" t="str">
        <v xml:space="preserve"> </v>
      </c>
      <c r="I102" s="29"/>
      <c r="J102" s="87">
        <v>15</v>
      </c>
    </row>
    <row r="103" spans="2:10" ht="15" x14ac:dyDescent="0.25">
      <c r="B103" s="78" t="str">
        <v/>
      </c>
      <c r="C103" s="25" t="str">
        <v>V</v>
      </c>
      <c r="D103" s="26">
        <f t="shared" si="1"/>
        <v>46122</v>
      </c>
      <c r="E103" s="27" t="str">
        <f>IF(MOD(MATCH(D103,Vacances!$A$3:$A$202,1),2)=1," ","")</f>
        <v xml:space="preserve"> </v>
      </c>
      <c r="F103" s="27" t="str">
        <f>IF(MOD(MATCH(D103,Vacances!$B$3:$B$202,1),2)=1," ","")</f>
        <v/>
      </c>
      <c r="G103" s="27" t="str">
        <f>IF(MOD(MATCH(D103,Vacances!$C$3:$C$202,1),2)=1," ","")</f>
        <v/>
      </c>
      <c r="H103" s="28" t="str">
        <v xml:space="preserve"> </v>
      </c>
      <c r="I103" s="29"/>
      <c r="J103" s="87" t="str">
        <v/>
      </c>
    </row>
    <row r="104" spans="2:10" ht="15" x14ac:dyDescent="0.25">
      <c r="B104" s="78" t="str">
        <v/>
      </c>
      <c r="C104" s="25" t="str">
        <v>S</v>
      </c>
      <c r="D104" s="26">
        <f t="shared" si="1"/>
        <v>46123</v>
      </c>
      <c r="E104" s="27" t="str">
        <f>IF(MOD(MATCH(D104,Vacances!$A$3:$A$202,1),2)=1," ","")</f>
        <v xml:space="preserve"> </v>
      </c>
      <c r="F104" s="27" t="str">
        <f>IF(MOD(MATCH(D104,Vacances!$B$3:$B$202,1),2)=1," ","")</f>
        <v/>
      </c>
      <c r="G104" s="27" t="str">
        <f>IF(MOD(MATCH(D104,Vacances!$C$3:$C$202,1),2)=1," ","")</f>
        <v/>
      </c>
      <c r="H104" s="28" t="str">
        <v xml:space="preserve"> </v>
      </c>
      <c r="I104" s="29"/>
      <c r="J104" s="87" t="str">
        <v/>
      </c>
    </row>
    <row r="105" spans="2:10" ht="15" x14ac:dyDescent="0.25">
      <c r="B105" s="78" t="str">
        <v/>
      </c>
      <c r="C105" s="25" t="str">
        <v>D</v>
      </c>
      <c r="D105" s="26">
        <f t="shared" si="1"/>
        <v>46124</v>
      </c>
      <c r="E105" s="27" t="str">
        <f>IF(MOD(MATCH(D105,Vacances!$A$3:$A$202,1),2)=1," ","")</f>
        <v xml:space="preserve"> </v>
      </c>
      <c r="F105" s="27" t="str">
        <f>IF(MOD(MATCH(D105,Vacances!$B$3:$B$202,1),2)=1," ","")</f>
        <v xml:space="preserve"> </v>
      </c>
      <c r="G105" s="27" t="str">
        <f>IF(MOD(MATCH(D105,Vacances!$C$3:$C$202,1),2)=1," ","")</f>
        <v/>
      </c>
      <c r="H105" s="28" t="str">
        <v xml:space="preserve"> </v>
      </c>
      <c r="I105" s="29"/>
      <c r="J105" s="87" t="str">
        <v/>
      </c>
    </row>
    <row r="106" spans="2:10" ht="15" x14ac:dyDescent="0.25">
      <c r="B106" s="78" t="str">
        <v/>
      </c>
      <c r="C106" s="25" t="str">
        <v>L</v>
      </c>
      <c r="D106" s="26">
        <f t="shared" si="1"/>
        <v>46125</v>
      </c>
      <c r="E106" s="27" t="str">
        <f>IF(MOD(MATCH(D106,Vacances!$A$3:$A$202,1),2)=1," ","")</f>
        <v xml:space="preserve"> </v>
      </c>
      <c r="F106" s="27" t="str">
        <f>IF(MOD(MATCH(D106,Vacances!$B$3:$B$202,1),2)=1," ","")</f>
        <v xml:space="preserve"> </v>
      </c>
      <c r="G106" s="27" t="str">
        <f>IF(MOD(MATCH(D106,Vacances!$C$3:$C$202,1),2)=1," ","")</f>
        <v/>
      </c>
      <c r="H106" s="28" t="str">
        <v xml:space="preserve"> </v>
      </c>
      <c r="I106" s="29"/>
      <c r="J106" s="87" t="str">
        <v/>
      </c>
    </row>
    <row r="107" spans="2:10" ht="15" x14ac:dyDescent="0.25">
      <c r="B107" s="78" t="str">
        <v/>
      </c>
      <c r="C107" s="25" t="str">
        <v>M</v>
      </c>
      <c r="D107" s="26">
        <f t="shared" si="1"/>
        <v>46126</v>
      </c>
      <c r="E107" s="27" t="str">
        <f>IF(MOD(MATCH(D107,Vacances!$A$3:$A$202,1),2)=1," ","")</f>
        <v xml:space="preserve"> </v>
      </c>
      <c r="F107" s="27" t="str">
        <f>IF(MOD(MATCH(D107,Vacances!$B$3:$B$202,1),2)=1," ","")</f>
        <v xml:space="preserve"> </v>
      </c>
      <c r="G107" s="27" t="str">
        <f>IF(MOD(MATCH(D107,Vacances!$C$3:$C$202,1),2)=1," ","")</f>
        <v/>
      </c>
      <c r="H107" s="28" t="str">
        <v xml:space="preserve"> </v>
      </c>
      <c r="I107" s="29"/>
      <c r="J107" s="87" t="str">
        <v/>
      </c>
    </row>
    <row r="108" spans="2:10" ht="15" x14ac:dyDescent="0.25">
      <c r="B108" s="78" t="str">
        <v/>
      </c>
      <c r="C108" s="25" t="str">
        <v>M</v>
      </c>
      <c r="D108" s="26">
        <f t="shared" si="1"/>
        <v>46127</v>
      </c>
      <c r="E108" s="27" t="str">
        <f>IF(MOD(MATCH(D108,Vacances!$A$3:$A$202,1),2)=1," ","")</f>
        <v xml:space="preserve"> </v>
      </c>
      <c r="F108" s="27" t="str">
        <f>IF(MOD(MATCH(D108,Vacances!$B$3:$B$202,1),2)=1," ","")</f>
        <v xml:space="preserve"> </v>
      </c>
      <c r="G108" s="27" t="str">
        <f>IF(MOD(MATCH(D108,Vacances!$C$3:$C$202,1),2)=1," ","")</f>
        <v/>
      </c>
      <c r="H108" s="28" t="str">
        <v xml:space="preserve"> </v>
      </c>
      <c r="I108" s="29"/>
      <c r="J108" s="87" t="str">
        <v/>
      </c>
    </row>
    <row r="109" spans="2:10" ht="15" x14ac:dyDescent="0.25">
      <c r="B109" s="78" t="str">
        <v/>
      </c>
      <c r="C109" s="25" t="str">
        <v>J</v>
      </c>
      <c r="D109" s="26">
        <f t="shared" si="1"/>
        <v>46128</v>
      </c>
      <c r="E109" s="27" t="str">
        <f>IF(MOD(MATCH(D109,Vacances!$A$3:$A$202,1),2)=1," ","")</f>
        <v xml:space="preserve"> </v>
      </c>
      <c r="F109" s="27" t="str">
        <f>IF(MOD(MATCH(D109,Vacances!$B$3:$B$202,1),2)=1," ","")</f>
        <v xml:space="preserve"> </v>
      </c>
      <c r="G109" s="27" t="str">
        <f>IF(MOD(MATCH(D109,Vacances!$C$3:$C$202,1),2)=1," ","")</f>
        <v/>
      </c>
      <c r="H109" s="28" t="str">
        <v xml:space="preserve"> </v>
      </c>
      <c r="I109" s="29"/>
      <c r="J109" s="87">
        <v>16</v>
      </c>
    </row>
    <row r="110" spans="2:10" ht="15" x14ac:dyDescent="0.25">
      <c r="B110" s="78" t="str">
        <v/>
      </c>
      <c r="C110" s="25" t="str">
        <v>V</v>
      </c>
      <c r="D110" s="26">
        <f t="shared" si="1"/>
        <v>46129</v>
      </c>
      <c r="E110" s="27" t="str">
        <f>IF(MOD(MATCH(D110,Vacances!$A$3:$A$202,1),2)=1," ","")</f>
        <v xml:space="preserve"> </v>
      </c>
      <c r="F110" s="27" t="str">
        <f>IF(MOD(MATCH(D110,Vacances!$B$3:$B$202,1),2)=1," ","")</f>
        <v xml:space="preserve"> </v>
      </c>
      <c r="G110" s="27" t="str">
        <f>IF(MOD(MATCH(D110,Vacances!$C$3:$C$202,1),2)=1," ","")</f>
        <v/>
      </c>
      <c r="H110" s="28" t="str">
        <v xml:space="preserve"> </v>
      </c>
      <c r="I110" s="29"/>
      <c r="J110" s="87" t="str">
        <v/>
      </c>
    </row>
    <row r="111" spans="2:10" ht="15" x14ac:dyDescent="0.25">
      <c r="B111" s="78" t="str">
        <v/>
      </c>
      <c r="C111" s="25" t="str">
        <v>S</v>
      </c>
      <c r="D111" s="26">
        <f t="shared" si="1"/>
        <v>46130</v>
      </c>
      <c r="E111" s="27" t="str">
        <f>IF(MOD(MATCH(D111,Vacances!$A$3:$A$202,1),2)=1," ","")</f>
        <v xml:space="preserve"> </v>
      </c>
      <c r="F111" s="27" t="str">
        <f>IF(MOD(MATCH(D111,Vacances!$B$3:$B$202,1),2)=1," ","")</f>
        <v xml:space="preserve"> </v>
      </c>
      <c r="G111" s="27" t="str">
        <f>IF(MOD(MATCH(D111,Vacances!$C$3:$C$202,1),2)=1," ","")</f>
        <v/>
      </c>
      <c r="H111" s="28" t="str">
        <v xml:space="preserve"> </v>
      </c>
      <c r="I111" s="29"/>
      <c r="J111" s="87" t="str">
        <v/>
      </c>
    </row>
    <row r="112" spans="2:10" ht="15" x14ac:dyDescent="0.25">
      <c r="B112" s="78" t="str">
        <v/>
      </c>
      <c r="C112" s="25" t="str">
        <v>D</v>
      </c>
      <c r="D112" s="26">
        <f t="shared" si="1"/>
        <v>46131</v>
      </c>
      <c r="E112" s="27" t="str">
        <f>IF(MOD(MATCH(D112,Vacances!$A$3:$A$202,1),2)=1," ","")</f>
        <v xml:space="preserve"> </v>
      </c>
      <c r="F112" s="27" t="str">
        <f>IF(MOD(MATCH(D112,Vacances!$B$3:$B$202,1),2)=1," ","")</f>
        <v xml:space="preserve"> </v>
      </c>
      <c r="G112" s="27" t="str">
        <f>IF(MOD(MATCH(D112,Vacances!$C$3:$C$202,1),2)=1," ","")</f>
        <v xml:space="preserve"> </v>
      </c>
      <c r="H112" s="28" t="str">
        <v xml:space="preserve"> </v>
      </c>
      <c r="I112" s="29"/>
      <c r="J112" s="87" t="str">
        <v/>
      </c>
    </row>
    <row r="113" spans="2:10" ht="15" x14ac:dyDescent="0.25">
      <c r="B113" s="78" t="str">
        <v/>
      </c>
      <c r="C113" s="25" t="str">
        <v>L</v>
      </c>
      <c r="D113" s="26">
        <f t="shared" si="1"/>
        <v>46132</v>
      </c>
      <c r="E113" s="27" t="str">
        <f>IF(MOD(MATCH(D113,Vacances!$A$3:$A$202,1),2)=1," ","")</f>
        <v/>
      </c>
      <c r="F113" s="27" t="str">
        <f>IF(MOD(MATCH(D113,Vacances!$B$3:$B$202,1),2)=1," ","")</f>
        <v xml:space="preserve"> </v>
      </c>
      <c r="G113" s="27" t="str">
        <f>IF(MOD(MATCH(D113,Vacances!$C$3:$C$202,1),2)=1," ","")</f>
        <v xml:space="preserve"> </v>
      </c>
      <c r="H113" s="28" t="str">
        <v xml:space="preserve"> </v>
      </c>
      <c r="I113" s="29"/>
      <c r="J113" s="87" t="str">
        <v/>
      </c>
    </row>
    <row r="114" spans="2:10" ht="15" x14ac:dyDescent="0.25">
      <c r="B114" s="78" t="str">
        <v/>
      </c>
      <c r="C114" s="25" t="str">
        <v>M</v>
      </c>
      <c r="D114" s="26">
        <f t="shared" si="1"/>
        <v>46133</v>
      </c>
      <c r="E114" s="27" t="str">
        <f>IF(MOD(MATCH(D114,Vacances!$A$3:$A$202,1),2)=1," ","")</f>
        <v/>
      </c>
      <c r="F114" s="27" t="str">
        <f>IF(MOD(MATCH(D114,Vacances!$B$3:$B$202,1),2)=1," ","")</f>
        <v xml:space="preserve"> </v>
      </c>
      <c r="G114" s="27" t="str">
        <f>IF(MOD(MATCH(D114,Vacances!$C$3:$C$202,1),2)=1," ","")</f>
        <v xml:space="preserve"> </v>
      </c>
      <c r="H114" s="28" t="str">
        <v xml:space="preserve"> </v>
      </c>
      <c r="I114" s="29"/>
      <c r="J114" s="87" t="str">
        <v/>
      </c>
    </row>
    <row r="115" spans="2:10" ht="15" x14ac:dyDescent="0.25">
      <c r="B115" s="78" t="str">
        <v/>
      </c>
      <c r="C115" s="25" t="str">
        <v>M</v>
      </c>
      <c r="D115" s="26">
        <f t="shared" si="1"/>
        <v>46134</v>
      </c>
      <c r="E115" s="27" t="str">
        <f>IF(MOD(MATCH(D115,Vacances!$A$3:$A$202,1),2)=1," ","")</f>
        <v/>
      </c>
      <c r="F115" s="27" t="str">
        <f>IF(MOD(MATCH(D115,Vacances!$B$3:$B$202,1),2)=1," ","")</f>
        <v xml:space="preserve"> </v>
      </c>
      <c r="G115" s="27" t="str">
        <f>IF(MOD(MATCH(D115,Vacances!$C$3:$C$202,1),2)=1," ","")</f>
        <v xml:space="preserve"> </v>
      </c>
      <c r="H115" s="28" t="str">
        <v xml:space="preserve"> </v>
      </c>
      <c r="I115" s="29"/>
      <c r="J115" s="87" t="str">
        <v/>
      </c>
    </row>
    <row r="116" spans="2:10" ht="15" x14ac:dyDescent="0.25">
      <c r="B116" s="78" t="str">
        <v/>
      </c>
      <c r="C116" s="25" t="str">
        <v>J</v>
      </c>
      <c r="D116" s="26">
        <f t="shared" si="1"/>
        <v>46135</v>
      </c>
      <c r="E116" s="27" t="str">
        <f>IF(MOD(MATCH(D116,Vacances!$A$3:$A$202,1),2)=1," ","")</f>
        <v/>
      </c>
      <c r="F116" s="27" t="str">
        <f>IF(MOD(MATCH(D116,Vacances!$B$3:$B$202,1),2)=1," ","")</f>
        <v xml:space="preserve"> </v>
      </c>
      <c r="G116" s="27" t="str">
        <f>IF(MOD(MATCH(D116,Vacances!$C$3:$C$202,1),2)=1," ","")</f>
        <v xml:space="preserve"> </v>
      </c>
      <c r="H116" s="28" t="str">
        <v xml:space="preserve"> </v>
      </c>
      <c r="I116" s="29"/>
      <c r="J116" s="87">
        <v>17</v>
      </c>
    </row>
    <row r="117" spans="2:10" ht="15" x14ac:dyDescent="0.25">
      <c r="B117" s="78" t="str">
        <v/>
      </c>
      <c r="C117" s="25" t="str">
        <v>V</v>
      </c>
      <c r="D117" s="26">
        <f t="shared" si="1"/>
        <v>46136</v>
      </c>
      <c r="E117" s="27" t="str">
        <f>IF(MOD(MATCH(D117,Vacances!$A$3:$A$202,1),2)=1," ","")</f>
        <v/>
      </c>
      <c r="F117" s="27" t="str">
        <f>IF(MOD(MATCH(D117,Vacances!$B$3:$B$202,1),2)=1," ","")</f>
        <v xml:space="preserve"> </v>
      </c>
      <c r="G117" s="27" t="str">
        <f>IF(MOD(MATCH(D117,Vacances!$C$3:$C$202,1),2)=1," ","")</f>
        <v xml:space="preserve"> </v>
      </c>
      <c r="H117" s="28" t="str">
        <v xml:space="preserve"> </v>
      </c>
      <c r="I117" s="29"/>
      <c r="J117" s="87" t="str">
        <v/>
      </c>
    </row>
    <row r="118" spans="2:10" ht="15" x14ac:dyDescent="0.25">
      <c r="B118" s="78" t="str">
        <v/>
      </c>
      <c r="C118" s="25" t="str">
        <v>S</v>
      </c>
      <c r="D118" s="26">
        <f t="shared" si="1"/>
        <v>46137</v>
      </c>
      <c r="E118" s="27" t="str">
        <f>IF(MOD(MATCH(D118,Vacances!$A$3:$A$202,1),2)=1," ","")</f>
        <v/>
      </c>
      <c r="F118" s="27" t="str">
        <f>IF(MOD(MATCH(D118,Vacances!$B$3:$B$202,1),2)=1," ","")</f>
        <v xml:space="preserve"> </v>
      </c>
      <c r="G118" s="27" t="str">
        <f>IF(MOD(MATCH(D118,Vacances!$C$3:$C$202,1),2)=1," ","")</f>
        <v xml:space="preserve"> </v>
      </c>
      <c r="H118" s="28" t="str">
        <v xml:space="preserve"> </v>
      </c>
      <c r="I118" s="29"/>
      <c r="J118" s="87" t="str">
        <v/>
      </c>
    </row>
    <row r="119" spans="2:10" ht="15" x14ac:dyDescent="0.25">
      <c r="B119" s="78" t="str">
        <v/>
      </c>
      <c r="C119" s="25" t="str">
        <v>D</v>
      </c>
      <c r="D119" s="26">
        <f t="shared" si="1"/>
        <v>46138</v>
      </c>
      <c r="E119" s="27" t="str">
        <f>IF(MOD(MATCH(D119,Vacances!$A$3:$A$202,1),2)=1," ","")</f>
        <v/>
      </c>
      <c r="F119" s="27" t="str">
        <f>IF(MOD(MATCH(D119,Vacances!$B$3:$B$202,1),2)=1," ","")</f>
        <v xml:space="preserve"> </v>
      </c>
      <c r="G119" s="27" t="str">
        <f>IF(MOD(MATCH(D119,Vacances!$C$3:$C$202,1),2)=1," ","")</f>
        <v xml:space="preserve"> </v>
      </c>
      <c r="H119" s="28" t="str">
        <v xml:space="preserve"> </v>
      </c>
      <c r="I119" s="29"/>
      <c r="J119" s="87" t="str">
        <v/>
      </c>
    </row>
    <row r="120" spans="2:10" ht="15" x14ac:dyDescent="0.25">
      <c r="B120" s="78" t="str">
        <v/>
      </c>
      <c r="C120" s="25" t="str">
        <v>L</v>
      </c>
      <c r="D120" s="26">
        <f t="shared" si="1"/>
        <v>46139</v>
      </c>
      <c r="E120" s="27" t="str">
        <f>IF(MOD(MATCH(D120,Vacances!$A$3:$A$202,1),2)=1," ","")</f>
        <v/>
      </c>
      <c r="F120" s="27" t="str">
        <f>IF(MOD(MATCH(D120,Vacances!$B$3:$B$202,1),2)=1," ","")</f>
        <v/>
      </c>
      <c r="G120" s="27" t="str">
        <f>IF(MOD(MATCH(D120,Vacances!$C$3:$C$202,1),2)=1," ","")</f>
        <v xml:space="preserve"> </v>
      </c>
      <c r="H120" s="28" t="str">
        <v xml:space="preserve"> </v>
      </c>
      <c r="I120" s="29"/>
      <c r="J120" s="87" t="str">
        <v/>
      </c>
    </row>
    <row r="121" spans="2:10" ht="15" x14ac:dyDescent="0.25">
      <c r="B121" s="78" t="str">
        <v/>
      </c>
      <c r="C121" s="25" t="str">
        <v>M</v>
      </c>
      <c r="D121" s="26">
        <f t="shared" si="1"/>
        <v>46140</v>
      </c>
      <c r="E121" s="27" t="str">
        <f>IF(MOD(MATCH(D121,Vacances!$A$3:$A$202,1),2)=1," ","")</f>
        <v/>
      </c>
      <c r="F121" s="27" t="str">
        <f>IF(MOD(MATCH(D121,Vacances!$B$3:$B$202,1),2)=1," ","")</f>
        <v/>
      </c>
      <c r="G121" s="27" t="str">
        <f>IF(MOD(MATCH(D121,Vacances!$C$3:$C$202,1),2)=1," ","")</f>
        <v xml:space="preserve"> </v>
      </c>
      <c r="H121" s="28" t="str">
        <v xml:space="preserve"> </v>
      </c>
      <c r="I121" s="29"/>
      <c r="J121" s="87" t="str">
        <v/>
      </c>
    </row>
    <row r="122" spans="2:10" ht="15" x14ac:dyDescent="0.25">
      <c r="B122" s="78" t="str">
        <v/>
      </c>
      <c r="C122" s="25" t="str">
        <v>M</v>
      </c>
      <c r="D122" s="26">
        <f t="shared" si="1"/>
        <v>46141</v>
      </c>
      <c r="E122" s="27" t="str">
        <f>IF(MOD(MATCH(D122,Vacances!$A$3:$A$202,1),2)=1," ","")</f>
        <v/>
      </c>
      <c r="F122" s="27" t="str">
        <f>IF(MOD(MATCH(D122,Vacances!$B$3:$B$202,1),2)=1," ","")</f>
        <v/>
      </c>
      <c r="G122" s="27" t="str">
        <f>IF(MOD(MATCH(D122,Vacances!$C$3:$C$202,1),2)=1," ","")</f>
        <v xml:space="preserve"> </v>
      </c>
      <c r="H122" s="28" t="str">
        <v xml:space="preserve"> </v>
      </c>
      <c r="I122" s="29"/>
      <c r="J122" s="87" t="str">
        <v/>
      </c>
    </row>
    <row r="123" spans="2:10" ht="15" x14ac:dyDescent="0.25">
      <c r="B123" s="78" t="str">
        <v/>
      </c>
      <c r="C123" s="25" t="str">
        <v>J</v>
      </c>
      <c r="D123" s="26">
        <f t="shared" si="1"/>
        <v>46142</v>
      </c>
      <c r="E123" s="27" t="str">
        <f>IF(MOD(MATCH(D123,Vacances!$A$3:$A$202,1),2)=1," ","")</f>
        <v/>
      </c>
      <c r="F123" s="27" t="str">
        <f>IF(MOD(MATCH(D123,Vacances!$B$3:$B$202,1),2)=1," ","")</f>
        <v/>
      </c>
      <c r="G123" s="27" t="str">
        <f>IF(MOD(MATCH(D123,Vacances!$C$3:$C$202,1),2)=1," ","")</f>
        <v xml:space="preserve"> </v>
      </c>
      <c r="H123" s="28" t="str">
        <v xml:space="preserve"> </v>
      </c>
      <c r="I123" s="29"/>
      <c r="J123" s="87">
        <v>18</v>
      </c>
    </row>
    <row r="124" spans="2:10" ht="15" x14ac:dyDescent="0.25">
      <c r="B124" s="78" t="str">
        <v>MAI</v>
      </c>
      <c r="C124" s="25" t="str">
        <v>V</v>
      </c>
      <c r="D124" s="26">
        <f t="shared" si="1"/>
        <v>46143</v>
      </c>
      <c r="E124" s="27" t="str">
        <f>IF(MOD(MATCH(D124,Vacances!$A$3:$A$202,1),2)=1," ","")</f>
        <v/>
      </c>
      <c r="F124" s="27" t="str">
        <f>IF(MOD(MATCH(D124,Vacances!$B$3:$B$202,1),2)=1," ","")</f>
        <v/>
      </c>
      <c r="G124" s="27" t="str">
        <f>IF(MOD(MATCH(D124,Vacances!$C$3:$C$202,1),2)=1," ","")</f>
        <v xml:space="preserve"> </v>
      </c>
      <c r="H124" s="28" t="str">
        <v xml:space="preserve"> Fête du Travail</v>
      </c>
      <c r="I124" s="29"/>
      <c r="J124" s="87" t="str">
        <v/>
      </c>
    </row>
    <row r="125" spans="2:10" ht="15" x14ac:dyDescent="0.25">
      <c r="B125" s="78">
        <v>2026</v>
      </c>
      <c r="C125" s="25" t="str">
        <v>S</v>
      </c>
      <c r="D125" s="26">
        <f t="shared" si="1"/>
        <v>46144</v>
      </c>
      <c r="E125" s="27" t="str">
        <f>IF(MOD(MATCH(D125,Vacances!$A$3:$A$202,1),2)=1," ","")</f>
        <v/>
      </c>
      <c r="F125" s="27" t="str">
        <f>IF(MOD(MATCH(D125,Vacances!$B$3:$B$202,1),2)=1," ","")</f>
        <v/>
      </c>
      <c r="G125" s="27" t="str">
        <f>IF(MOD(MATCH(D125,Vacances!$C$3:$C$202,1),2)=1," ","")</f>
        <v xml:space="preserve"> </v>
      </c>
      <c r="H125" s="28" t="str">
        <v xml:space="preserve"> </v>
      </c>
      <c r="I125" s="29"/>
      <c r="J125" s="87" t="str">
        <v/>
      </c>
    </row>
    <row r="126" spans="2:10" ht="15" x14ac:dyDescent="0.25">
      <c r="B126" s="78" t="str">
        <v/>
      </c>
      <c r="C126" s="25" t="str">
        <v>D</v>
      </c>
      <c r="D126" s="26">
        <f t="shared" si="1"/>
        <v>46145</v>
      </c>
      <c r="E126" s="27" t="str">
        <f>IF(MOD(MATCH(D126,Vacances!$A$3:$A$202,1),2)=1," ","")</f>
        <v/>
      </c>
      <c r="F126" s="27" t="str">
        <f>IF(MOD(MATCH(D126,Vacances!$B$3:$B$202,1),2)=1," ","")</f>
        <v/>
      </c>
      <c r="G126" s="27" t="str">
        <f>IF(MOD(MATCH(D126,Vacances!$C$3:$C$202,1),2)=1," ","")</f>
        <v xml:space="preserve"> </v>
      </c>
      <c r="H126" s="28" t="str">
        <v xml:space="preserve"> </v>
      </c>
      <c r="I126" s="29"/>
      <c r="J126" s="87" t="str">
        <v/>
      </c>
    </row>
    <row r="127" spans="2:10" ht="15" x14ac:dyDescent="0.25">
      <c r="B127" s="78" t="str">
        <v/>
      </c>
      <c r="C127" s="25" t="str">
        <v>L</v>
      </c>
      <c r="D127" s="26">
        <f t="shared" si="1"/>
        <v>46146</v>
      </c>
      <c r="E127" s="27" t="str">
        <f>IF(MOD(MATCH(D127,Vacances!$A$3:$A$202,1),2)=1," ","")</f>
        <v/>
      </c>
      <c r="F127" s="27" t="str">
        <f>IF(MOD(MATCH(D127,Vacances!$B$3:$B$202,1),2)=1," ","")</f>
        <v/>
      </c>
      <c r="G127" s="27" t="str">
        <f>IF(MOD(MATCH(D127,Vacances!$C$3:$C$202,1),2)=1," ","")</f>
        <v/>
      </c>
      <c r="H127" s="28" t="str">
        <v xml:space="preserve"> </v>
      </c>
      <c r="I127" s="29"/>
      <c r="J127" s="87" t="str">
        <v/>
      </c>
    </row>
    <row r="128" spans="2:10" ht="15" x14ac:dyDescent="0.25">
      <c r="B128" s="78" t="str">
        <v/>
      </c>
      <c r="C128" s="25" t="str">
        <v>M</v>
      </c>
      <c r="D128" s="26">
        <f t="shared" si="1"/>
        <v>46147</v>
      </c>
      <c r="E128" s="27" t="str">
        <f>IF(MOD(MATCH(D128,Vacances!$A$3:$A$202,1),2)=1," ","")</f>
        <v/>
      </c>
      <c r="F128" s="27" t="str">
        <f>IF(MOD(MATCH(D128,Vacances!$B$3:$B$202,1),2)=1," ","")</f>
        <v/>
      </c>
      <c r="G128" s="27" t="str">
        <f>IF(MOD(MATCH(D128,Vacances!$C$3:$C$202,1),2)=1," ","")</f>
        <v/>
      </c>
      <c r="H128" s="28" t="str">
        <v xml:space="preserve"> </v>
      </c>
      <c r="I128" s="29"/>
      <c r="J128" s="87" t="str">
        <v/>
      </c>
    </row>
    <row r="129" spans="2:10" ht="15" x14ac:dyDescent="0.25">
      <c r="B129" s="78" t="str">
        <v/>
      </c>
      <c r="C129" s="25" t="str">
        <v>M</v>
      </c>
      <c r="D129" s="26">
        <f t="shared" si="1"/>
        <v>46148</v>
      </c>
      <c r="E129" s="27" t="str">
        <f>IF(MOD(MATCH(D129,Vacances!$A$3:$A$202,1),2)=1," ","")</f>
        <v/>
      </c>
      <c r="F129" s="27" t="str">
        <f>IF(MOD(MATCH(D129,Vacances!$B$3:$B$202,1),2)=1," ","")</f>
        <v/>
      </c>
      <c r="G129" s="27" t="str">
        <f>IF(MOD(MATCH(D129,Vacances!$C$3:$C$202,1),2)=1," ","")</f>
        <v/>
      </c>
      <c r="H129" s="28" t="str">
        <v xml:space="preserve"> </v>
      </c>
      <c r="I129" s="29"/>
      <c r="J129" s="87" t="str">
        <v/>
      </c>
    </row>
    <row r="130" spans="2:10" ht="15" x14ac:dyDescent="0.25">
      <c r="B130" s="78" t="str">
        <v/>
      </c>
      <c r="C130" s="25" t="str">
        <v>J</v>
      </c>
      <c r="D130" s="26">
        <f t="shared" si="1"/>
        <v>46149</v>
      </c>
      <c r="E130" s="27" t="str">
        <f>IF(MOD(MATCH(D130,Vacances!$A$3:$A$202,1),2)=1," ","")</f>
        <v/>
      </c>
      <c r="F130" s="27" t="str">
        <f>IF(MOD(MATCH(D130,Vacances!$B$3:$B$202,1),2)=1," ","")</f>
        <v/>
      </c>
      <c r="G130" s="27" t="str">
        <f>IF(MOD(MATCH(D130,Vacances!$C$3:$C$202,1),2)=1," ","")</f>
        <v/>
      </c>
      <c r="H130" s="28" t="str">
        <v xml:space="preserve"> </v>
      </c>
      <c r="I130" s="29"/>
      <c r="J130" s="87">
        <v>19</v>
      </c>
    </row>
    <row r="131" spans="2:10" ht="15" x14ac:dyDescent="0.25">
      <c r="B131" s="78" t="str">
        <v/>
      </c>
      <c r="C131" s="25" t="str">
        <v>V</v>
      </c>
      <c r="D131" s="26">
        <f t="shared" si="1"/>
        <v>46150</v>
      </c>
      <c r="E131" s="27" t="str">
        <f>IF(MOD(MATCH(D131,Vacances!$A$3:$A$202,1),2)=1," ","")</f>
        <v/>
      </c>
      <c r="F131" s="27" t="str">
        <f>IF(MOD(MATCH(D131,Vacances!$B$3:$B$202,1),2)=1," ","")</f>
        <v/>
      </c>
      <c r="G131" s="27" t="str">
        <f>IF(MOD(MATCH(D131,Vacances!$C$3:$C$202,1),2)=1," ","")</f>
        <v/>
      </c>
      <c r="H131" s="28" t="str">
        <v xml:space="preserve"> Victoire 1945</v>
      </c>
      <c r="I131" s="29"/>
      <c r="J131" s="87" t="str">
        <v/>
      </c>
    </row>
    <row r="132" spans="2:10" ht="15" x14ac:dyDescent="0.25">
      <c r="B132" s="78" t="str">
        <v/>
      </c>
      <c r="C132" s="25" t="str">
        <v>S</v>
      </c>
      <c r="D132" s="26">
        <f t="shared" si="1"/>
        <v>46151</v>
      </c>
      <c r="E132" s="27" t="str">
        <f>IF(MOD(MATCH(D132,Vacances!$A$3:$A$202,1),2)=1," ","")</f>
        <v/>
      </c>
      <c r="F132" s="27" t="str">
        <f>IF(MOD(MATCH(D132,Vacances!$B$3:$B$202,1),2)=1," ","")</f>
        <v/>
      </c>
      <c r="G132" s="27" t="str">
        <f>IF(MOD(MATCH(D132,Vacances!$C$3:$C$202,1),2)=1," ","")</f>
        <v/>
      </c>
      <c r="H132" s="28" t="str">
        <v xml:space="preserve"> </v>
      </c>
      <c r="I132" s="29"/>
      <c r="J132" s="87" t="str">
        <v/>
      </c>
    </row>
    <row r="133" spans="2:10" ht="15" x14ac:dyDescent="0.25">
      <c r="B133" s="78" t="str">
        <v/>
      </c>
      <c r="C133" s="25" t="str">
        <v>D</v>
      </c>
      <c r="D133" s="26">
        <f t="shared" ref="D133:D196" si="2">D132+1</f>
        <v>46152</v>
      </c>
      <c r="E133" s="27" t="str">
        <f>IF(MOD(MATCH(D133,Vacances!$A$3:$A$202,1),2)=1," ","")</f>
        <v/>
      </c>
      <c r="F133" s="27" t="str">
        <f>IF(MOD(MATCH(D133,Vacances!$B$3:$B$202,1),2)=1," ","")</f>
        <v/>
      </c>
      <c r="G133" s="27" t="str">
        <f>IF(MOD(MATCH(D133,Vacances!$C$3:$C$202,1),2)=1," ","")</f>
        <v/>
      </c>
      <c r="H133" s="28" t="str">
        <v xml:space="preserve"> </v>
      </c>
      <c r="I133" s="29"/>
      <c r="J133" s="87" t="str">
        <v/>
      </c>
    </row>
    <row r="134" spans="2:10" ht="15" x14ac:dyDescent="0.25">
      <c r="B134" s="78" t="str">
        <v/>
      </c>
      <c r="C134" s="25" t="str">
        <v>L</v>
      </c>
      <c r="D134" s="26">
        <f t="shared" si="2"/>
        <v>46153</v>
      </c>
      <c r="E134" s="27" t="str">
        <f>IF(MOD(MATCH(D134,Vacances!$A$3:$A$202,1),2)=1," ","")</f>
        <v/>
      </c>
      <c r="F134" s="27" t="str">
        <f>IF(MOD(MATCH(D134,Vacances!$B$3:$B$202,1),2)=1," ","")</f>
        <v/>
      </c>
      <c r="G134" s="27" t="str">
        <f>IF(MOD(MATCH(D134,Vacances!$C$3:$C$202,1),2)=1," ","")</f>
        <v/>
      </c>
      <c r="H134" s="28" t="str">
        <v xml:space="preserve"> </v>
      </c>
      <c r="I134" s="29"/>
      <c r="J134" s="87" t="str">
        <v/>
      </c>
    </row>
    <row r="135" spans="2:10" ht="15" x14ac:dyDescent="0.25">
      <c r="B135" s="78" t="str">
        <v/>
      </c>
      <c r="C135" s="25" t="str">
        <v>M</v>
      </c>
      <c r="D135" s="26">
        <f t="shared" si="2"/>
        <v>46154</v>
      </c>
      <c r="E135" s="27" t="str">
        <f>IF(MOD(MATCH(D135,Vacances!$A$3:$A$202,1),2)=1," ","")</f>
        <v/>
      </c>
      <c r="F135" s="27" t="str">
        <f>IF(MOD(MATCH(D135,Vacances!$B$3:$B$202,1),2)=1," ","")</f>
        <v/>
      </c>
      <c r="G135" s="27" t="str">
        <f>IF(MOD(MATCH(D135,Vacances!$C$3:$C$202,1),2)=1," ","")</f>
        <v/>
      </c>
      <c r="H135" s="28" t="str">
        <v xml:space="preserve"> </v>
      </c>
      <c r="I135" s="29"/>
      <c r="J135" s="87" t="str">
        <v/>
      </c>
    </row>
    <row r="136" spans="2:10" ht="15" x14ac:dyDescent="0.25">
      <c r="B136" s="78" t="str">
        <v/>
      </c>
      <c r="C136" s="25" t="str">
        <v>M</v>
      </c>
      <c r="D136" s="26">
        <f t="shared" si="2"/>
        <v>46155</v>
      </c>
      <c r="E136" s="27" t="str">
        <f>IF(MOD(MATCH(D136,Vacances!$A$3:$A$202,1),2)=1," ","")</f>
        <v/>
      </c>
      <c r="F136" s="27" t="str">
        <f>IF(MOD(MATCH(D136,Vacances!$B$3:$B$202,1),2)=1," ","")</f>
        <v/>
      </c>
      <c r="G136" s="27" t="str">
        <f>IF(MOD(MATCH(D136,Vacances!$C$3:$C$202,1),2)=1," ","")</f>
        <v/>
      </c>
      <c r="H136" s="28" t="str">
        <v xml:space="preserve"> </v>
      </c>
      <c r="I136" s="29"/>
      <c r="J136" s="87" t="str">
        <v/>
      </c>
    </row>
    <row r="137" spans="2:10" ht="15" x14ac:dyDescent="0.25">
      <c r="B137" s="78" t="str">
        <v/>
      </c>
      <c r="C137" s="25" t="str">
        <v>J</v>
      </c>
      <c r="D137" s="26">
        <f t="shared" si="2"/>
        <v>46156</v>
      </c>
      <c r="E137" s="27" t="str">
        <f>IF(MOD(MATCH(D137,Vacances!$A$3:$A$202,1),2)=1," ","")</f>
        <v xml:space="preserve"> </v>
      </c>
      <c r="F137" s="27" t="str">
        <f>IF(MOD(MATCH(D137,Vacances!$B$3:$B$202,1),2)=1," ","")</f>
        <v xml:space="preserve"> </v>
      </c>
      <c r="G137" s="27" t="str">
        <f>IF(MOD(MATCH(D137,Vacances!$C$3:$C$202,1),2)=1," ","")</f>
        <v xml:space="preserve"> </v>
      </c>
      <c r="H137" s="28" t="str">
        <v xml:space="preserve"> Ascension</v>
      </c>
      <c r="I137" s="29"/>
      <c r="J137" s="87">
        <v>20</v>
      </c>
    </row>
    <row r="138" spans="2:10" ht="15" x14ac:dyDescent="0.25">
      <c r="B138" s="78" t="str">
        <v/>
      </c>
      <c r="C138" s="25" t="str">
        <v>V</v>
      </c>
      <c r="D138" s="26">
        <f t="shared" si="2"/>
        <v>46157</v>
      </c>
      <c r="E138" s="27" t="str">
        <f>IF(MOD(MATCH(D138,Vacances!$A$3:$A$202,1),2)=1," ","")</f>
        <v xml:space="preserve"> </v>
      </c>
      <c r="F138" s="27" t="str">
        <f>IF(MOD(MATCH(D138,Vacances!$B$3:$B$202,1),2)=1," ","")</f>
        <v xml:space="preserve"> </v>
      </c>
      <c r="G138" s="27" t="str">
        <f>IF(MOD(MATCH(D138,Vacances!$C$3:$C$202,1),2)=1," ","")</f>
        <v xml:space="preserve"> </v>
      </c>
      <c r="H138" s="28" t="str">
        <v xml:space="preserve"> </v>
      </c>
      <c r="I138" s="29"/>
      <c r="J138" s="87" t="str">
        <v/>
      </c>
    </row>
    <row r="139" spans="2:10" ht="15" x14ac:dyDescent="0.25">
      <c r="B139" s="78" t="str">
        <v/>
      </c>
      <c r="C139" s="25" t="str">
        <v>S</v>
      </c>
      <c r="D139" s="26">
        <f t="shared" si="2"/>
        <v>46158</v>
      </c>
      <c r="E139" s="27" t="str">
        <f>IF(MOD(MATCH(D139,Vacances!$A$3:$A$202,1),2)=1," ","")</f>
        <v xml:space="preserve"> </v>
      </c>
      <c r="F139" s="27" t="str">
        <f>IF(MOD(MATCH(D139,Vacances!$B$3:$B$202,1),2)=1," ","")</f>
        <v xml:space="preserve"> </v>
      </c>
      <c r="G139" s="27" t="str">
        <f>IF(MOD(MATCH(D139,Vacances!$C$3:$C$202,1),2)=1," ","")</f>
        <v xml:space="preserve"> </v>
      </c>
      <c r="H139" s="28" t="str">
        <v xml:space="preserve"> </v>
      </c>
      <c r="I139" s="29"/>
      <c r="J139" s="87" t="str">
        <v/>
      </c>
    </row>
    <row r="140" spans="2:10" ht="15" x14ac:dyDescent="0.25">
      <c r="B140" s="78" t="str">
        <v/>
      </c>
      <c r="C140" s="25" t="str">
        <v>D</v>
      </c>
      <c r="D140" s="26">
        <f t="shared" si="2"/>
        <v>46159</v>
      </c>
      <c r="E140" s="27" t="str">
        <f>IF(MOD(MATCH(D140,Vacances!$A$3:$A$202,1),2)=1," ","")</f>
        <v xml:space="preserve"> </v>
      </c>
      <c r="F140" s="27" t="str">
        <f>IF(MOD(MATCH(D140,Vacances!$B$3:$B$202,1),2)=1," ","")</f>
        <v xml:space="preserve"> </v>
      </c>
      <c r="G140" s="27" t="str">
        <f>IF(MOD(MATCH(D140,Vacances!$C$3:$C$202,1),2)=1," ","")</f>
        <v xml:space="preserve"> </v>
      </c>
      <c r="H140" s="28" t="str">
        <v xml:space="preserve"> </v>
      </c>
      <c r="I140" s="29"/>
      <c r="J140" s="87" t="str">
        <v/>
      </c>
    </row>
    <row r="141" spans="2:10" ht="15" x14ac:dyDescent="0.25">
      <c r="B141" s="78" t="str">
        <v/>
      </c>
      <c r="C141" s="25" t="str">
        <v>L</v>
      </c>
      <c r="D141" s="26">
        <f t="shared" si="2"/>
        <v>46160</v>
      </c>
      <c r="E141" s="27" t="str">
        <f>IF(MOD(MATCH(D141,Vacances!$A$3:$A$202,1),2)=1," ","")</f>
        <v/>
      </c>
      <c r="F141" s="27" t="str">
        <f>IF(MOD(MATCH(D141,Vacances!$B$3:$B$202,1),2)=1," ","")</f>
        <v/>
      </c>
      <c r="G141" s="27" t="str">
        <f>IF(MOD(MATCH(D141,Vacances!$C$3:$C$202,1),2)=1," ","")</f>
        <v/>
      </c>
      <c r="H141" s="28" t="str">
        <v xml:space="preserve"> </v>
      </c>
      <c r="I141" s="29"/>
      <c r="J141" s="87" t="str">
        <v/>
      </c>
    </row>
    <row r="142" spans="2:10" ht="15" x14ac:dyDescent="0.25">
      <c r="B142" s="78" t="str">
        <v/>
      </c>
      <c r="C142" s="25" t="str">
        <v>M</v>
      </c>
      <c r="D142" s="26">
        <f t="shared" si="2"/>
        <v>46161</v>
      </c>
      <c r="E142" s="27" t="str">
        <f>IF(MOD(MATCH(D142,Vacances!$A$3:$A$202,1),2)=1," ","")</f>
        <v/>
      </c>
      <c r="F142" s="27" t="str">
        <f>IF(MOD(MATCH(D142,Vacances!$B$3:$B$202,1),2)=1," ","")</f>
        <v/>
      </c>
      <c r="G142" s="27" t="str">
        <f>IF(MOD(MATCH(D142,Vacances!$C$3:$C$202,1),2)=1," ","")</f>
        <v/>
      </c>
      <c r="H142" s="28" t="str">
        <v xml:space="preserve"> </v>
      </c>
      <c r="I142" s="29"/>
      <c r="J142" s="87" t="str">
        <v/>
      </c>
    </row>
    <row r="143" spans="2:10" ht="15" x14ac:dyDescent="0.25">
      <c r="B143" s="78" t="str">
        <v/>
      </c>
      <c r="C143" s="25" t="str">
        <v>M</v>
      </c>
      <c r="D143" s="26">
        <f t="shared" si="2"/>
        <v>46162</v>
      </c>
      <c r="E143" s="27" t="str">
        <f>IF(MOD(MATCH(D143,Vacances!$A$3:$A$202,1),2)=1," ","")</f>
        <v/>
      </c>
      <c r="F143" s="27" t="str">
        <f>IF(MOD(MATCH(D143,Vacances!$B$3:$B$202,1),2)=1," ","")</f>
        <v/>
      </c>
      <c r="G143" s="27" t="str">
        <f>IF(MOD(MATCH(D143,Vacances!$C$3:$C$202,1),2)=1," ","")</f>
        <v/>
      </c>
      <c r="H143" s="28" t="str">
        <v xml:space="preserve"> </v>
      </c>
      <c r="I143" s="29"/>
      <c r="J143" s="87" t="str">
        <v/>
      </c>
    </row>
    <row r="144" spans="2:10" ht="15" x14ac:dyDescent="0.25">
      <c r="B144" s="78" t="str">
        <v/>
      </c>
      <c r="C144" s="25" t="str">
        <v>J</v>
      </c>
      <c r="D144" s="26">
        <f t="shared" si="2"/>
        <v>46163</v>
      </c>
      <c r="E144" s="27" t="str">
        <f>IF(MOD(MATCH(D144,Vacances!$A$3:$A$202,1),2)=1," ","")</f>
        <v/>
      </c>
      <c r="F144" s="27" t="str">
        <f>IF(MOD(MATCH(D144,Vacances!$B$3:$B$202,1),2)=1," ","")</f>
        <v/>
      </c>
      <c r="G144" s="27" t="str">
        <f>IF(MOD(MATCH(D144,Vacances!$C$3:$C$202,1),2)=1," ","")</f>
        <v/>
      </c>
      <c r="H144" s="28" t="str">
        <v xml:space="preserve"> </v>
      </c>
      <c r="I144" s="29"/>
      <c r="J144" s="87">
        <v>21</v>
      </c>
    </row>
    <row r="145" spans="2:10" ht="15" x14ac:dyDescent="0.25">
      <c r="B145" s="78" t="str">
        <v/>
      </c>
      <c r="C145" s="25" t="str">
        <v>V</v>
      </c>
      <c r="D145" s="26">
        <f t="shared" si="2"/>
        <v>46164</v>
      </c>
      <c r="E145" s="27" t="str">
        <f>IF(MOD(MATCH(D145,Vacances!$A$3:$A$202,1),2)=1," ","")</f>
        <v/>
      </c>
      <c r="F145" s="27" t="str">
        <f>IF(MOD(MATCH(D145,Vacances!$B$3:$B$202,1),2)=1," ","")</f>
        <v/>
      </c>
      <c r="G145" s="27" t="str">
        <f>IF(MOD(MATCH(D145,Vacances!$C$3:$C$202,1),2)=1," ","")</f>
        <v/>
      </c>
      <c r="H145" s="28" t="str">
        <v xml:space="preserve"> </v>
      </c>
      <c r="I145" s="29"/>
      <c r="J145" s="87" t="str">
        <v/>
      </c>
    </row>
    <row r="146" spans="2:10" ht="15" x14ac:dyDescent="0.25">
      <c r="B146" s="78" t="str">
        <v/>
      </c>
      <c r="C146" s="25" t="str">
        <v>S</v>
      </c>
      <c r="D146" s="26">
        <f t="shared" si="2"/>
        <v>46165</v>
      </c>
      <c r="E146" s="27" t="str">
        <f>IF(MOD(MATCH(D146,Vacances!$A$3:$A$202,1),2)=1," ","")</f>
        <v/>
      </c>
      <c r="F146" s="27" t="str">
        <f>IF(MOD(MATCH(D146,Vacances!$B$3:$B$202,1),2)=1," ","")</f>
        <v/>
      </c>
      <c r="G146" s="27" t="str">
        <f>IF(MOD(MATCH(D146,Vacances!$C$3:$C$202,1),2)=1," ","")</f>
        <v/>
      </c>
      <c r="H146" s="28" t="str">
        <v xml:space="preserve"> </v>
      </c>
      <c r="I146" s="29"/>
      <c r="J146" s="87" t="str">
        <v/>
      </c>
    </row>
    <row r="147" spans="2:10" ht="15" x14ac:dyDescent="0.25">
      <c r="B147" s="78" t="str">
        <v/>
      </c>
      <c r="C147" s="25" t="str">
        <v>D</v>
      </c>
      <c r="D147" s="26">
        <f t="shared" si="2"/>
        <v>46166</v>
      </c>
      <c r="E147" s="27" t="str">
        <f>IF(MOD(MATCH(D147,Vacances!$A$3:$A$202,1),2)=1," ","")</f>
        <v/>
      </c>
      <c r="F147" s="27" t="str">
        <f>IF(MOD(MATCH(D147,Vacances!$B$3:$B$202,1),2)=1," ","")</f>
        <v/>
      </c>
      <c r="G147" s="27" t="str">
        <f>IF(MOD(MATCH(D147,Vacances!$C$3:$C$202,1),2)=1," ","")</f>
        <v/>
      </c>
      <c r="H147" s="28" t="str">
        <v xml:space="preserve"> Pentecôte</v>
      </c>
      <c r="I147" s="29"/>
      <c r="J147" s="87" t="str">
        <v/>
      </c>
    </row>
    <row r="148" spans="2:10" ht="15" x14ac:dyDescent="0.25">
      <c r="B148" s="78" t="str">
        <v/>
      </c>
      <c r="C148" s="25" t="str">
        <v>L</v>
      </c>
      <c r="D148" s="26">
        <f t="shared" si="2"/>
        <v>46167</v>
      </c>
      <c r="E148" s="27" t="str">
        <f>IF(MOD(MATCH(D148,Vacances!$A$3:$A$202,1),2)=1," ","")</f>
        <v/>
      </c>
      <c r="F148" s="27" t="str">
        <f>IF(MOD(MATCH(D148,Vacances!$B$3:$B$202,1),2)=1," ","")</f>
        <v/>
      </c>
      <c r="G148" s="27" t="str">
        <f>IF(MOD(MATCH(D148,Vacances!$C$3:$C$202,1),2)=1," ","")</f>
        <v/>
      </c>
      <c r="H148" s="28" t="str">
        <v xml:space="preserve">  </v>
      </c>
      <c r="I148" s="29"/>
      <c r="J148" s="87" t="str">
        <v/>
      </c>
    </row>
    <row r="149" spans="2:10" ht="15" x14ac:dyDescent="0.25">
      <c r="B149" s="78" t="str">
        <v/>
      </c>
      <c r="C149" s="25" t="str">
        <v>M</v>
      </c>
      <c r="D149" s="26">
        <f t="shared" si="2"/>
        <v>46168</v>
      </c>
      <c r="E149" s="27" t="str">
        <f>IF(MOD(MATCH(D149,Vacances!$A$3:$A$202,1),2)=1," ","")</f>
        <v/>
      </c>
      <c r="F149" s="27" t="str">
        <f>IF(MOD(MATCH(D149,Vacances!$B$3:$B$202,1),2)=1," ","")</f>
        <v/>
      </c>
      <c r="G149" s="27" t="str">
        <f>IF(MOD(MATCH(D149,Vacances!$C$3:$C$202,1),2)=1," ","")</f>
        <v/>
      </c>
      <c r="H149" s="28" t="str">
        <v xml:space="preserve"> </v>
      </c>
      <c r="I149" s="29"/>
      <c r="J149" s="87" t="str">
        <v/>
      </c>
    </row>
    <row r="150" spans="2:10" ht="15" x14ac:dyDescent="0.25">
      <c r="B150" s="78" t="str">
        <v/>
      </c>
      <c r="C150" s="25" t="str">
        <v>M</v>
      </c>
      <c r="D150" s="26">
        <f t="shared" si="2"/>
        <v>46169</v>
      </c>
      <c r="E150" s="27" t="str">
        <f>IF(MOD(MATCH(D150,Vacances!$A$3:$A$202,1),2)=1," ","")</f>
        <v/>
      </c>
      <c r="F150" s="27" t="str">
        <f>IF(MOD(MATCH(D150,Vacances!$B$3:$B$202,1),2)=1," ","")</f>
        <v/>
      </c>
      <c r="G150" s="27" t="str">
        <f>IF(MOD(MATCH(D150,Vacances!$C$3:$C$202,1),2)=1," ","")</f>
        <v/>
      </c>
      <c r="H150" s="28" t="str">
        <v xml:space="preserve"> </v>
      </c>
      <c r="I150" s="29"/>
      <c r="J150" s="87" t="str">
        <v/>
      </c>
    </row>
    <row r="151" spans="2:10" ht="15" x14ac:dyDescent="0.25">
      <c r="B151" s="78" t="str">
        <v/>
      </c>
      <c r="C151" s="25" t="str">
        <v>J</v>
      </c>
      <c r="D151" s="26">
        <f t="shared" si="2"/>
        <v>46170</v>
      </c>
      <c r="E151" s="27" t="str">
        <f>IF(MOD(MATCH(D151,Vacances!$A$3:$A$202,1),2)=1," ","")</f>
        <v/>
      </c>
      <c r="F151" s="27" t="str">
        <f>IF(MOD(MATCH(D151,Vacances!$B$3:$B$202,1),2)=1," ","")</f>
        <v/>
      </c>
      <c r="G151" s="27" t="str">
        <f>IF(MOD(MATCH(D151,Vacances!$C$3:$C$202,1),2)=1," ","")</f>
        <v/>
      </c>
      <c r="H151" s="28" t="str">
        <v xml:space="preserve"> </v>
      </c>
      <c r="I151" s="29"/>
      <c r="J151" s="87">
        <v>22</v>
      </c>
    </row>
    <row r="152" spans="2:10" ht="15" x14ac:dyDescent="0.25">
      <c r="B152" s="78" t="str">
        <v/>
      </c>
      <c r="C152" s="25" t="str">
        <v>V</v>
      </c>
      <c r="D152" s="26">
        <f t="shared" si="2"/>
        <v>46171</v>
      </c>
      <c r="E152" s="27" t="str">
        <f>IF(MOD(MATCH(D152,Vacances!$A$3:$A$202,1),2)=1," ","")</f>
        <v/>
      </c>
      <c r="F152" s="27" t="str">
        <f>IF(MOD(MATCH(D152,Vacances!$B$3:$B$202,1),2)=1," ","")</f>
        <v/>
      </c>
      <c r="G152" s="27" t="str">
        <f>IF(MOD(MATCH(D152,Vacances!$C$3:$C$202,1),2)=1," ","")</f>
        <v/>
      </c>
      <c r="H152" s="28" t="str">
        <v xml:space="preserve"> </v>
      </c>
      <c r="I152" s="29"/>
      <c r="J152" s="87" t="str">
        <v/>
      </c>
    </row>
    <row r="153" spans="2:10" ht="15" x14ac:dyDescent="0.25">
      <c r="B153" s="78" t="str">
        <v/>
      </c>
      <c r="C153" s="25" t="str">
        <v>S</v>
      </c>
      <c r="D153" s="26">
        <f t="shared" si="2"/>
        <v>46172</v>
      </c>
      <c r="E153" s="27" t="str">
        <f>IF(MOD(MATCH(D153,Vacances!$A$3:$A$202,1),2)=1," ","")</f>
        <v/>
      </c>
      <c r="F153" s="27" t="str">
        <f>IF(MOD(MATCH(D153,Vacances!$B$3:$B$202,1),2)=1," ","")</f>
        <v/>
      </c>
      <c r="G153" s="27" t="str">
        <f>IF(MOD(MATCH(D153,Vacances!$C$3:$C$202,1),2)=1," ","")</f>
        <v/>
      </c>
      <c r="H153" s="28" t="str">
        <v xml:space="preserve"> </v>
      </c>
      <c r="I153" s="29"/>
      <c r="J153" s="87" t="str">
        <v/>
      </c>
    </row>
    <row r="154" spans="2:10" ht="15" x14ac:dyDescent="0.25">
      <c r="B154" s="78" t="str">
        <v/>
      </c>
      <c r="C154" s="25" t="str">
        <v>D</v>
      </c>
      <c r="D154" s="26">
        <f t="shared" si="2"/>
        <v>46173</v>
      </c>
      <c r="E154" s="27" t="str">
        <f>IF(MOD(MATCH(D154,Vacances!$A$3:$A$202,1),2)=1," ","")</f>
        <v/>
      </c>
      <c r="F154" s="27" t="str">
        <f>IF(MOD(MATCH(D154,Vacances!$B$3:$B$202,1),2)=1," ","")</f>
        <v/>
      </c>
      <c r="G154" s="27" t="str">
        <f>IF(MOD(MATCH(D154,Vacances!$C$3:$C$202,1),2)=1," ","")</f>
        <v/>
      </c>
      <c r="H154" s="28" t="str">
        <v xml:space="preserve"> Fête des mères </v>
      </c>
      <c r="I154" s="29"/>
      <c r="J154" s="87" t="str">
        <v/>
      </c>
    </row>
    <row r="155" spans="2:10" ht="15" x14ac:dyDescent="0.25">
      <c r="B155" s="78" t="str">
        <v>JUIN</v>
      </c>
      <c r="C155" s="25" t="str">
        <v>L</v>
      </c>
      <c r="D155" s="26">
        <f t="shared" si="2"/>
        <v>46174</v>
      </c>
      <c r="E155" s="27" t="str">
        <f>IF(MOD(MATCH(D155,Vacances!$A$3:$A$202,1),2)=1," ","")</f>
        <v/>
      </c>
      <c r="F155" s="27" t="str">
        <f>IF(MOD(MATCH(D155,Vacances!$B$3:$B$202,1),2)=1," ","")</f>
        <v/>
      </c>
      <c r="G155" s="27" t="str">
        <f>IF(MOD(MATCH(D155,Vacances!$C$3:$C$202,1),2)=1," ","")</f>
        <v/>
      </c>
      <c r="H155" s="28" t="str">
        <v xml:space="preserve"> </v>
      </c>
      <c r="I155" s="29"/>
      <c r="J155" s="87" t="str">
        <v/>
      </c>
    </row>
    <row r="156" spans="2:10" ht="15" x14ac:dyDescent="0.25">
      <c r="B156" s="78">
        <v>2026</v>
      </c>
      <c r="C156" s="25" t="str">
        <v>M</v>
      </c>
      <c r="D156" s="26">
        <f t="shared" si="2"/>
        <v>46175</v>
      </c>
      <c r="E156" s="27" t="str">
        <f>IF(MOD(MATCH(D156,Vacances!$A$3:$A$202,1),2)=1," ","")</f>
        <v/>
      </c>
      <c r="F156" s="27" t="str">
        <f>IF(MOD(MATCH(D156,Vacances!$B$3:$B$202,1),2)=1," ","")</f>
        <v/>
      </c>
      <c r="G156" s="27" t="str">
        <f>IF(MOD(MATCH(D156,Vacances!$C$3:$C$202,1),2)=1," ","")</f>
        <v/>
      </c>
      <c r="H156" s="28" t="str">
        <v xml:space="preserve"> </v>
      </c>
      <c r="I156" s="29"/>
      <c r="J156" s="87" t="str">
        <v/>
      </c>
    </row>
    <row r="157" spans="2:10" ht="15" x14ac:dyDescent="0.25">
      <c r="B157" s="78" t="str">
        <v/>
      </c>
      <c r="C157" s="25" t="str">
        <v>M</v>
      </c>
      <c r="D157" s="26">
        <f t="shared" si="2"/>
        <v>46176</v>
      </c>
      <c r="E157" s="27" t="str">
        <f>IF(MOD(MATCH(D157,Vacances!$A$3:$A$202,1),2)=1," ","")</f>
        <v/>
      </c>
      <c r="F157" s="27" t="str">
        <f>IF(MOD(MATCH(D157,Vacances!$B$3:$B$202,1),2)=1," ","")</f>
        <v/>
      </c>
      <c r="G157" s="27" t="str">
        <f>IF(MOD(MATCH(D157,Vacances!$C$3:$C$202,1),2)=1," ","")</f>
        <v/>
      </c>
      <c r="H157" s="28" t="str">
        <v xml:space="preserve"> </v>
      </c>
      <c r="I157" s="29"/>
      <c r="J157" s="87" t="str">
        <v/>
      </c>
    </row>
    <row r="158" spans="2:10" ht="15" x14ac:dyDescent="0.25">
      <c r="B158" s="78" t="str">
        <v/>
      </c>
      <c r="C158" s="25" t="str">
        <v>J</v>
      </c>
      <c r="D158" s="26">
        <f t="shared" si="2"/>
        <v>46177</v>
      </c>
      <c r="E158" s="27" t="str">
        <f>IF(MOD(MATCH(D158,Vacances!$A$3:$A$202,1),2)=1," ","")</f>
        <v/>
      </c>
      <c r="F158" s="27" t="str">
        <f>IF(MOD(MATCH(D158,Vacances!$B$3:$B$202,1),2)=1," ","")</f>
        <v/>
      </c>
      <c r="G158" s="27" t="str">
        <f>IF(MOD(MATCH(D158,Vacances!$C$3:$C$202,1),2)=1," ","")</f>
        <v/>
      </c>
      <c r="H158" s="28" t="str">
        <v xml:space="preserve"> </v>
      </c>
      <c r="I158" s="29"/>
      <c r="J158" s="87">
        <v>23</v>
      </c>
    </row>
    <row r="159" spans="2:10" ht="15" x14ac:dyDescent="0.25">
      <c r="B159" s="78" t="str">
        <v/>
      </c>
      <c r="C159" s="25" t="str">
        <v>V</v>
      </c>
      <c r="D159" s="26">
        <f t="shared" si="2"/>
        <v>46178</v>
      </c>
      <c r="E159" s="27" t="str">
        <f>IF(MOD(MATCH(D159,Vacances!$A$3:$A$202,1),2)=1," ","")</f>
        <v/>
      </c>
      <c r="F159" s="27" t="str">
        <f>IF(MOD(MATCH(D159,Vacances!$B$3:$B$202,1),2)=1," ","")</f>
        <v/>
      </c>
      <c r="G159" s="27" t="str">
        <f>IF(MOD(MATCH(D159,Vacances!$C$3:$C$202,1),2)=1," ","")</f>
        <v/>
      </c>
      <c r="H159" s="28" t="str">
        <v xml:space="preserve"> </v>
      </c>
      <c r="I159" s="29"/>
      <c r="J159" s="87" t="str">
        <v/>
      </c>
    </row>
    <row r="160" spans="2:10" ht="15" x14ac:dyDescent="0.25">
      <c r="B160" s="78" t="str">
        <v/>
      </c>
      <c r="C160" s="25" t="str">
        <v>S</v>
      </c>
      <c r="D160" s="26">
        <f t="shared" si="2"/>
        <v>46179</v>
      </c>
      <c r="E160" s="27" t="str">
        <f>IF(MOD(MATCH(D160,Vacances!$A$3:$A$202,1),2)=1," ","")</f>
        <v/>
      </c>
      <c r="F160" s="27" t="str">
        <f>IF(MOD(MATCH(D160,Vacances!$B$3:$B$202,1),2)=1," ","")</f>
        <v/>
      </c>
      <c r="G160" s="27" t="str">
        <f>IF(MOD(MATCH(D160,Vacances!$C$3:$C$202,1),2)=1," ","")</f>
        <v/>
      </c>
      <c r="H160" s="28" t="str">
        <v xml:space="preserve"> </v>
      </c>
      <c r="I160" s="29"/>
      <c r="J160" s="87" t="str">
        <v/>
      </c>
    </row>
    <row r="161" spans="2:10" ht="15" x14ac:dyDescent="0.25">
      <c r="B161" s="78" t="str">
        <v/>
      </c>
      <c r="C161" s="25" t="str">
        <v>D</v>
      </c>
      <c r="D161" s="26">
        <f t="shared" si="2"/>
        <v>46180</v>
      </c>
      <c r="E161" s="27" t="str">
        <f>IF(MOD(MATCH(D161,Vacances!$A$3:$A$202,1),2)=1," ","")</f>
        <v/>
      </c>
      <c r="F161" s="27" t="str">
        <f>IF(MOD(MATCH(D161,Vacances!$B$3:$B$202,1),2)=1," ","")</f>
        <v/>
      </c>
      <c r="G161" s="27" t="str">
        <f>IF(MOD(MATCH(D161,Vacances!$C$3:$C$202,1),2)=1," ","")</f>
        <v/>
      </c>
      <c r="H161" s="28" t="str">
        <v xml:space="preserve"> </v>
      </c>
      <c r="I161" s="29"/>
      <c r="J161" s="87" t="str">
        <v/>
      </c>
    </row>
    <row r="162" spans="2:10" ht="15" x14ac:dyDescent="0.25">
      <c r="B162" s="78" t="str">
        <v/>
      </c>
      <c r="C162" s="25" t="str">
        <v>L</v>
      </c>
      <c r="D162" s="26">
        <f t="shared" si="2"/>
        <v>46181</v>
      </c>
      <c r="E162" s="27" t="str">
        <f>IF(MOD(MATCH(D162,Vacances!$A$3:$A$202,1),2)=1," ","")</f>
        <v/>
      </c>
      <c r="F162" s="27" t="str">
        <f>IF(MOD(MATCH(D162,Vacances!$B$3:$B$202,1),2)=1," ","")</f>
        <v/>
      </c>
      <c r="G162" s="27" t="str">
        <f>IF(MOD(MATCH(D162,Vacances!$C$3:$C$202,1),2)=1," ","")</f>
        <v/>
      </c>
      <c r="H162" s="28" t="str">
        <v xml:space="preserve"> </v>
      </c>
      <c r="I162" s="29"/>
      <c r="J162" s="87" t="str">
        <v/>
      </c>
    </row>
    <row r="163" spans="2:10" ht="15" x14ac:dyDescent="0.25">
      <c r="B163" s="78" t="str">
        <v/>
      </c>
      <c r="C163" s="25" t="str">
        <v>M</v>
      </c>
      <c r="D163" s="26">
        <f t="shared" si="2"/>
        <v>46182</v>
      </c>
      <c r="E163" s="27" t="str">
        <f>IF(MOD(MATCH(D163,Vacances!$A$3:$A$202,1),2)=1," ","")</f>
        <v/>
      </c>
      <c r="F163" s="27" t="str">
        <f>IF(MOD(MATCH(D163,Vacances!$B$3:$B$202,1),2)=1," ","")</f>
        <v/>
      </c>
      <c r="G163" s="27" t="str">
        <f>IF(MOD(MATCH(D163,Vacances!$C$3:$C$202,1),2)=1," ","")</f>
        <v/>
      </c>
      <c r="H163" s="28" t="str">
        <v xml:space="preserve"> </v>
      </c>
      <c r="I163" s="29"/>
      <c r="J163" s="87" t="str">
        <v/>
      </c>
    </row>
    <row r="164" spans="2:10" ht="15" x14ac:dyDescent="0.25">
      <c r="B164" s="78" t="str">
        <v/>
      </c>
      <c r="C164" s="25" t="str">
        <v>M</v>
      </c>
      <c r="D164" s="26">
        <f t="shared" si="2"/>
        <v>46183</v>
      </c>
      <c r="E164" s="27" t="str">
        <f>IF(MOD(MATCH(D164,Vacances!$A$3:$A$202,1),2)=1," ","")</f>
        <v/>
      </c>
      <c r="F164" s="27" t="str">
        <f>IF(MOD(MATCH(D164,Vacances!$B$3:$B$202,1),2)=1," ","")</f>
        <v/>
      </c>
      <c r="G164" s="27" t="str">
        <f>IF(MOD(MATCH(D164,Vacances!$C$3:$C$202,1),2)=1," ","")</f>
        <v/>
      </c>
      <c r="H164" s="28" t="str">
        <v xml:space="preserve"> </v>
      </c>
      <c r="I164" s="29"/>
      <c r="J164" s="87" t="str">
        <v/>
      </c>
    </row>
    <row r="165" spans="2:10" ht="15" x14ac:dyDescent="0.25">
      <c r="B165" s="78" t="str">
        <v/>
      </c>
      <c r="C165" s="25" t="str">
        <v>J</v>
      </c>
      <c r="D165" s="26">
        <f t="shared" si="2"/>
        <v>46184</v>
      </c>
      <c r="E165" s="27" t="str">
        <f>IF(MOD(MATCH(D165,Vacances!$A$3:$A$202,1),2)=1," ","")</f>
        <v/>
      </c>
      <c r="F165" s="27" t="str">
        <f>IF(MOD(MATCH(D165,Vacances!$B$3:$B$202,1),2)=1," ","")</f>
        <v/>
      </c>
      <c r="G165" s="27" t="str">
        <f>IF(MOD(MATCH(D165,Vacances!$C$3:$C$202,1),2)=1," ","")</f>
        <v/>
      </c>
      <c r="H165" s="28" t="str">
        <v xml:space="preserve"> </v>
      </c>
      <c r="I165" s="29"/>
      <c r="J165" s="87">
        <v>24</v>
      </c>
    </row>
    <row r="166" spans="2:10" ht="15" x14ac:dyDescent="0.25">
      <c r="B166" s="78" t="str">
        <v/>
      </c>
      <c r="C166" s="25" t="str">
        <v>V</v>
      </c>
      <c r="D166" s="26">
        <f t="shared" si="2"/>
        <v>46185</v>
      </c>
      <c r="E166" s="27" t="str">
        <f>IF(MOD(MATCH(D166,Vacances!$A$3:$A$202,1),2)=1," ","")</f>
        <v/>
      </c>
      <c r="F166" s="27" t="str">
        <f>IF(MOD(MATCH(D166,Vacances!$B$3:$B$202,1),2)=1," ","")</f>
        <v/>
      </c>
      <c r="G166" s="27" t="str">
        <f>IF(MOD(MATCH(D166,Vacances!$C$3:$C$202,1),2)=1," ","")</f>
        <v/>
      </c>
      <c r="H166" s="28" t="str">
        <v xml:space="preserve"> </v>
      </c>
      <c r="I166" s="29"/>
      <c r="J166" s="87" t="str">
        <v/>
      </c>
    </row>
    <row r="167" spans="2:10" ht="15" x14ac:dyDescent="0.25">
      <c r="B167" s="78" t="str">
        <v/>
      </c>
      <c r="C167" s="25" t="str">
        <v>S</v>
      </c>
      <c r="D167" s="26">
        <f t="shared" si="2"/>
        <v>46186</v>
      </c>
      <c r="E167" s="27" t="str">
        <f>IF(MOD(MATCH(D167,Vacances!$A$3:$A$202,1),2)=1," ","")</f>
        <v/>
      </c>
      <c r="F167" s="27" t="str">
        <f>IF(MOD(MATCH(D167,Vacances!$B$3:$B$202,1),2)=1," ","")</f>
        <v/>
      </c>
      <c r="G167" s="27" t="str">
        <f>IF(MOD(MATCH(D167,Vacances!$C$3:$C$202,1),2)=1," ","")</f>
        <v/>
      </c>
      <c r="H167" s="28" t="str">
        <v xml:space="preserve"> </v>
      </c>
      <c r="I167" s="29"/>
      <c r="J167" s="87" t="str">
        <v/>
      </c>
    </row>
    <row r="168" spans="2:10" ht="15" x14ac:dyDescent="0.25">
      <c r="B168" s="78" t="str">
        <v/>
      </c>
      <c r="C168" s="25" t="str">
        <v>D</v>
      </c>
      <c r="D168" s="26">
        <f t="shared" si="2"/>
        <v>46187</v>
      </c>
      <c r="E168" s="27" t="str">
        <f>IF(MOD(MATCH(D168,Vacances!$A$3:$A$202,1),2)=1," ","")</f>
        <v/>
      </c>
      <c r="F168" s="27" t="str">
        <f>IF(MOD(MATCH(D168,Vacances!$B$3:$B$202,1),2)=1," ","")</f>
        <v/>
      </c>
      <c r="G168" s="27" t="str">
        <f>IF(MOD(MATCH(D168,Vacances!$C$3:$C$202,1),2)=1," ","")</f>
        <v/>
      </c>
      <c r="H168" s="28" t="str">
        <v xml:space="preserve"> </v>
      </c>
      <c r="I168" s="29"/>
      <c r="J168" s="87" t="str">
        <v/>
      </c>
    </row>
    <row r="169" spans="2:10" ht="15" x14ac:dyDescent="0.25">
      <c r="B169" s="78" t="str">
        <v/>
      </c>
      <c r="C169" s="25" t="str">
        <v>L</v>
      </c>
      <c r="D169" s="26">
        <f t="shared" si="2"/>
        <v>46188</v>
      </c>
      <c r="E169" s="27" t="str">
        <f>IF(MOD(MATCH(D169,Vacances!$A$3:$A$202,1),2)=1," ","")</f>
        <v/>
      </c>
      <c r="F169" s="27" t="str">
        <f>IF(MOD(MATCH(D169,Vacances!$B$3:$B$202,1),2)=1," ","")</f>
        <v/>
      </c>
      <c r="G169" s="27" t="str">
        <f>IF(MOD(MATCH(D169,Vacances!$C$3:$C$202,1),2)=1," ","")</f>
        <v/>
      </c>
      <c r="H169" s="28" t="str">
        <v xml:space="preserve"> </v>
      </c>
      <c r="I169" s="29"/>
      <c r="J169" s="87" t="str">
        <v/>
      </c>
    </row>
    <row r="170" spans="2:10" ht="15" x14ac:dyDescent="0.25">
      <c r="B170" s="78" t="str">
        <v/>
      </c>
      <c r="C170" s="25" t="str">
        <v>M</v>
      </c>
      <c r="D170" s="26">
        <f t="shared" si="2"/>
        <v>46189</v>
      </c>
      <c r="E170" s="27" t="str">
        <f>IF(MOD(MATCH(D170,Vacances!$A$3:$A$202,1),2)=1," ","")</f>
        <v/>
      </c>
      <c r="F170" s="27" t="str">
        <f>IF(MOD(MATCH(D170,Vacances!$B$3:$B$202,1),2)=1," ","")</f>
        <v/>
      </c>
      <c r="G170" s="27" t="str">
        <f>IF(MOD(MATCH(D170,Vacances!$C$3:$C$202,1),2)=1," ","")</f>
        <v/>
      </c>
      <c r="H170" s="28" t="str">
        <v xml:space="preserve"> </v>
      </c>
      <c r="I170" s="29"/>
      <c r="J170" s="87" t="str">
        <v/>
      </c>
    </row>
    <row r="171" spans="2:10" ht="15" x14ac:dyDescent="0.25">
      <c r="B171" s="78" t="str">
        <v/>
      </c>
      <c r="C171" s="25" t="str">
        <v>M</v>
      </c>
      <c r="D171" s="26">
        <f t="shared" si="2"/>
        <v>46190</v>
      </c>
      <c r="E171" s="27" t="str">
        <f>IF(MOD(MATCH(D171,Vacances!$A$3:$A$202,1),2)=1," ","")</f>
        <v/>
      </c>
      <c r="F171" s="27" t="str">
        <f>IF(MOD(MATCH(D171,Vacances!$B$3:$B$202,1),2)=1," ","")</f>
        <v/>
      </c>
      <c r="G171" s="27" t="str">
        <f>IF(MOD(MATCH(D171,Vacances!$C$3:$C$202,1),2)=1," ","")</f>
        <v/>
      </c>
      <c r="H171" s="28" t="str">
        <v xml:space="preserve"> </v>
      </c>
      <c r="I171" s="29"/>
      <c r="J171" s="87" t="str">
        <v/>
      </c>
    </row>
    <row r="172" spans="2:10" ht="15" x14ac:dyDescent="0.25">
      <c r="B172" s="78" t="str">
        <v/>
      </c>
      <c r="C172" s="25" t="str">
        <v>J</v>
      </c>
      <c r="D172" s="26">
        <f t="shared" si="2"/>
        <v>46191</v>
      </c>
      <c r="E172" s="27" t="str">
        <f>IF(MOD(MATCH(D172,Vacances!$A$3:$A$202,1),2)=1," ","")</f>
        <v/>
      </c>
      <c r="F172" s="27" t="str">
        <f>IF(MOD(MATCH(D172,Vacances!$B$3:$B$202,1),2)=1," ","")</f>
        <v/>
      </c>
      <c r="G172" s="27" t="str">
        <f>IF(MOD(MATCH(D172,Vacances!$C$3:$C$202,1),2)=1," ","")</f>
        <v/>
      </c>
      <c r="H172" s="28" t="str">
        <v xml:space="preserve"> </v>
      </c>
      <c r="I172" s="29"/>
      <c r="J172" s="87">
        <v>25</v>
      </c>
    </row>
    <row r="173" spans="2:10" ht="15" x14ac:dyDescent="0.25">
      <c r="B173" s="78" t="str">
        <v/>
      </c>
      <c r="C173" s="25" t="str">
        <v>V</v>
      </c>
      <c r="D173" s="26">
        <f t="shared" si="2"/>
        <v>46192</v>
      </c>
      <c r="E173" s="27" t="str">
        <f>IF(MOD(MATCH(D173,Vacances!$A$3:$A$202,1),2)=1," ","")</f>
        <v/>
      </c>
      <c r="F173" s="27" t="str">
        <f>IF(MOD(MATCH(D173,Vacances!$B$3:$B$202,1),2)=1," ","")</f>
        <v/>
      </c>
      <c r="G173" s="27" t="str">
        <f>IF(MOD(MATCH(D173,Vacances!$C$3:$C$202,1),2)=1," ","")</f>
        <v/>
      </c>
      <c r="H173" s="28" t="str">
        <v xml:space="preserve"> </v>
      </c>
      <c r="I173" s="29"/>
      <c r="J173" s="87" t="str">
        <v/>
      </c>
    </row>
    <row r="174" spans="2:10" ht="15" x14ac:dyDescent="0.25">
      <c r="B174" s="78" t="str">
        <v/>
      </c>
      <c r="C174" s="25" t="str">
        <v>S</v>
      </c>
      <c r="D174" s="26">
        <f t="shared" si="2"/>
        <v>46193</v>
      </c>
      <c r="E174" s="27" t="str">
        <f>IF(MOD(MATCH(D174,Vacances!$A$3:$A$202,1),2)=1," ","")</f>
        <v/>
      </c>
      <c r="F174" s="27" t="str">
        <f>IF(MOD(MATCH(D174,Vacances!$B$3:$B$202,1),2)=1," ","")</f>
        <v/>
      </c>
      <c r="G174" s="27" t="str">
        <f>IF(MOD(MATCH(D174,Vacances!$C$3:$C$202,1),2)=1," ","")</f>
        <v/>
      </c>
      <c r="H174" s="28" t="str">
        <v xml:space="preserve"> </v>
      </c>
      <c r="I174" s="29"/>
      <c r="J174" s="87" t="str">
        <v/>
      </c>
    </row>
    <row r="175" spans="2:10" ht="15" x14ac:dyDescent="0.25">
      <c r="B175" s="78" t="str">
        <v/>
      </c>
      <c r="C175" s="25" t="str">
        <v>D</v>
      </c>
      <c r="D175" s="26">
        <f t="shared" si="2"/>
        <v>46194</v>
      </c>
      <c r="E175" s="27" t="str">
        <f>IF(MOD(MATCH(D175,Vacances!$A$3:$A$202,1),2)=1," ","")</f>
        <v/>
      </c>
      <c r="F175" s="27" t="str">
        <f>IF(MOD(MATCH(D175,Vacances!$B$3:$B$202,1),2)=1," ","")</f>
        <v/>
      </c>
      <c r="G175" s="27" t="str">
        <f>IF(MOD(MATCH(D175,Vacances!$C$3:$C$202,1),2)=1," ","")</f>
        <v/>
      </c>
      <c r="H175" s="28" t="str">
        <v xml:space="preserve"> </v>
      </c>
      <c r="I175" s="29"/>
      <c r="J175" s="87" t="str">
        <v/>
      </c>
    </row>
    <row r="176" spans="2:10" ht="15" x14ac:dyDescent="0.25">
      <c r="B176" s="78" t="str">
        <v/>
      </c>
      <c r="C176" s="25" t="str">
        <v>L</v>
      </c>
      <c r="D176" s="26">
        <f t="shared" si="2"/>
        <v>46195</v>
      </c>
      <c r="E176" s="27" t="str">
        <f>IF(MOD(MATCH(D176,Vacances!$A$3:$A$202,1),2)=1," ","")</f>
        <v/>
      </c>
      <c r="F176" s="27" t="str">
        <f>IF(MOD(MATCH(D176,Vacances!$B$3:$B$202,1),2)=1," ","")</f>
        <v/>
      </c>
      <c r="G176" s="27" t="str">
        <f>IF(MOD(MATCH(D176,Vacances!$C$3:$C$202,1),2)=1," ","")</f>
        <v/>
      </c>
      <c r="H176" s="28" t="str">
        <v xml:space="preserve"> </v>
      </c>
      <c r="I176" s="29"/>
      <c r="J176" s="87" t="str">
        <v/>
      </c>
    </row>
    <row r="177" spans="2:10" ht="15" x14ac:dyDescent="0.25">
      <c r="B177" s="78" t="str">
        <v/>
      </c>
      <c r="C177" s="25" t="str">
        <v>M</v>
      </c>
      <c r="D177" s="26">
        <f t="shared" si="2"/>
        <v>46196</v>
      </c>
      <c r="E177" s="27" t="str">
        <f>IF(MOD(MATCH(D177,Vacances!$A$3:$A$202,1),2)=1," ","")</f>
        <v/>
      </c>
      <c r="F177" s="27" t="str">
        <f>IF(MOD(MATCH(D177,Vacances!$B$3:$B$202,1),2)=1," ","")</f>
        <v/>
      </c>
      <c r="G177" s="27" t="str">
        <f>IF(MOD(MATCH(D177,Vacances!$C$3:$C$202,1),2)=1," ","")</f>
        <v/>
      </c>
      <c r="H177" s="28" t="str">
        <v xml:space="preserve"> </v>
      </c>
      <c r="I177" s="29"/>
      <c r="J177" s="87" t="str">
        <v/>
      </c>
    </row>
    <row r="178" spans="2:10" ht="15" x14ac:dyDescent="0.25">
      <c r="B178" s="78" t="str">
        <v/>
      </c>
      <c r="C178" s="25" t="str">
        <v>M</v>
      </c>
      <c r="D178" s="26">
        <f t="shared" si="2"/>
        <v>46197</v>
      </c>
      <c r="E178" s="27" t="str">
        <f>IF(MOD(MATCH(D178,Vacances!$A$3:$A$202,1),2)=1," ","")</f>
        <v/>
      </c>
      <c r="F178" s="27" t="str">
        <f>IF(MOD(MATCH(D178,Vacances!$B$3:$B$202,1),2)=1," ","")</f>
        <v/>
      </c>
      <c r="G178" s="27" t="str">
        <f>IF(MOD(MATCH(D178,Vacances!$C$3:$C$202,1),2)=1," ","")</f>
        <v/>
      </c>
      <c r="H178" s="28" t="str">
        <v xml:space="preserve"> </v>
      </c>
      <c r="I178" s="29"/>
      <c r="J178" s="87" t="str">
        <v/>
      </c>
    </row>
    <row r="179" spans="2:10" ht="15" x14ac:dyDescent="0.25">
      <c r="B179" s="78" t="str">
        <v/>
      </c>
      <c r="C179" s="25" t="str">
        <v>J</v>
      </c>
      <c r="D179" s="26">
        <f t="shared" si="2"/>
        <v>46198</v>
      </c>
      <c r="E179" s="27" t="str">
        <f>IF(MOD(MATCH(D179,Vacances!$A$3:$A$202,1),2)=1," ","")</f>
        <v/>
      </c>
      <c r="F179" s="27" t="str">
        <f>IF(MOD(MATCH(D179,Vacances!$B$3:$B$202,1),2)=1," ","")</f>
        <v/>
      </c>
      <c r="G179" s="27" t="str">
        <f>IF(MOD(MATCH(D179,Vacances!$C$3:$C$202,1),2)=1," ","")</f>
        <v/>
      </c>
      <c r="H179" s="28" t="str">
        <v xml:space="preserve"> </v>
      </c>
      <c r="I179" s="29"/>
      <c r="J179" s="87">
        <v>26</v>
      </c>
    </row>
    <row r="180" spans="2:10" ht="15" x14ac:dyDescent="0.25">
      <c r="B180" s="78" t="str">
        <v/>
      </c>
      <c r="C180" s="25" t="str">
        <v>V</v>
      </c>
      <c r="D180" s="26">
        <f t="shared" si="2"/>
        <v>46199</v>
      </c>
      <c r="E180" s="27" t="str">
        <f>IF(MOD(MATCH(D180,Vacances!$A$3:$A$202,1),2)=1," ","")</f>
        <v/>
      </c>
      <c r="F180" s="27" t="str">
        <f>IF(MOD(MATCH(D180,Vacances!$B$3:$B$202,1),2)=1," ","")</f>
        <v/>
      </c>
      <c r="G180" s="27" t="str">
        <f>IF(MOD(MATCH(D180,Vacances!$C$3:$C$202,1),2)=1," ","")</f>
        <v/>
      </c>
      <c r="H180" s="28" t="str">
        <v xml:space="preserve"> </v>
      </c>
      <c r="I180" s="29"/>
      <c r="J180" s="87" t="str">
        <v/>
      </c>
    </row>
    <row r="181" spans="2:10" ht="15" x14ac:dyDescent="0.25">
      <c r="B181" s="78" t="str">
        <v/>
      </c>
      <c r="C181" s="25" t="str">
        <v>S</v>
      </c>
      <c r="D181" s="26">
        <f t="shared" si="2"/>
        <v>46200</v>
      </c>
      <c r="E181" s="27" t="str">
        <f>IF(MOD(MATCH(D181,Vacances!$A$3:$A$202,1),2)=1," ","")</f>
        <v/>
      </c>
      <c r="F181" s="27" t="str">
        <f>IF(MOD(MATCH(D181,Vacances!$B$3:$B$202,1),2)=1," ","")</f>
        <v/>
      </c>
      <c r="G181" s="27" t="str">
        <f>IF(MOD(MATCH(D181,Vacances!$C$3:$C$202,1),2)=1," ","")</f>
        <v/>
      </c>
      <c r="H181" s="28" t="str">
        <v xml:space="preserve"> </v>
      </c>
      <c r="I181" s="29"/>
      <c r="J181" s="87" t="str">
        <v/>
      </c>
    </row>
    <row r="182" spans="2:10" ht="15" x14ac:dyDescent="0.25">
      <c r="B182" s="78" t="str">
        <v/>
      </c>
      <c r="C182" s="25" t="str">
        <v>D</v>
      </c>
      <c r="D182" s="26">
        <f t="shared" si="2"/>
        <v>46201</v>
      </c>
      <c r="E182" s="27" t="str">
        <f>IF(MOD(MATCH(D182,Vacances!$A$3:$A$202,1),2)=1," ","")</f>
        <v/>
      </c>
      <c r="F182" s="27" t="str">
        <f>IF(MOD(MATCH(D182,Vacances!$B$3:$B$202,1),2)=1," ","")</f>
        <v/>
      </c>
      <c r="G182" s="27" t="str">
        <f>IF(MOD(MATCH(D182,Vacances!$C$3:$C$202,1),2)=1," ","")</f>
        <v/>
      </c>
      <c r="H182" s="28" t="str">
        <v xml:space="preserve"> </v>
      </c>
      <c r="I182" s="29"/>
      <c r="J182" s="87" t="str">
        <v/>
      </c>
    </row>
    <row r="183" spans="2:10" ht="15" x14ac:dyDescent="0.25">
      <c r="B183" s="78" t="str">
        <v/>
      </c>
      <c r="C183" s="25" t="str">
        <v>L</v>
      </c>
      <c r="D183" s="26">
        <f t="shared" si="2"/>
        <v>46202</v>
      </c>
      <c r="E183" s="27" t="str">
        <f>IF(MOD(MATCH(D183,Vacances!$A$3:$A$202,1),2)=1," ","")</f>
        <v/>
      </c>
      <c r="F183" s="27" t="str">
        <f>IF(MOD(MATCH(D183,Vacances!$B$3:$B$202,1),2)=1," ","")</f>
        <v/>
      </c>
      <c r="G183" s="27" t="str">
        <f>IF(MOD(MATCH(D183,Vacances!$C$3:$C$202,1),2)=1," ","")</f>
        <v/>
      </c>
      <c r="H183" s="28" t="str">
        <v xml:space="preserve"> </v>
      </c>
      <c r="I183" s="29"/>
      <c r="J183" s="87" t="str">
        <v/>
      </c>
    </row>
    <row r="184" spans="2:10" ht="15" x14ac:dyDescent="0.25">
      <c r="B184" s="78" t="str">
        <v/>
      </c>
      <c r="C184" s="25" t="str">
        <v>M</v>
      </c>
      <c r="D184" s="26">
        <f t="shared" si="2"/>
        <v>46203</v>
      </c>
      <c r="E184" s="27" t="str">
        <f>IF(MOD(MATCH(D184,Vacances!$A$3:$A$202,1),2)=1," ","")</f>
        <v/>
      </c>
      <c r="F184" s="27" t="str">
        <f>IF(MOD(MATCH(D184,Vacances!$B$3:$B$202,1),2)=1," ","")</f>
        <v/>
      </c>
      <c r="G184" s="27" t="str">
        <f>IF(MOD(MATCH(D184,Vacances!$C$3:$C$202,1),2)=1," ","")</f>
        <v/>
      </c>
      <c r="H184" s="28" t="str">
        <v xml:space="preserve"> </v>
      </c>
      <c r="I184" s="29"/>
      <c r="J184" s="87" t="str">
        <v/>
      </c>
    </row>
    <row r="185" spans="2:10" ht="15" x14ac:dyDescent="0.25">
      <c r="B185" s="78" t="str">
        <v>JUILLET</v>
      </c>
      <c r="C185" s="25" t="str">
        <v>M</v>
      </c>
      <c r="D185" s="26">
        <f t="shared" si="2"/>
        <v>46204</v>
      </c>
      <c r="E185" s="27" t="str">
        <f>IF(MOD(MATCH(D185,Vacances!$A$3:$A$202,1),2)=1," ","")</f>
        <v/>
      </c>
      <c r="F185" s="27" t="str">
        <f>IF(MOD(MATCH(D185,Vacances!$B$3:$B$202,1),2)=1," ","")</f>
        <v/>
      </c>
      <c r="G185" s="27" t="str">
        <f>IF(MOD(MATCH(D185,Vacances!$C$3:$C$202,1),2)=1," ","")</f>
        <v/>
      </c>
      <c r="H185" s="28" t="str">
        <v xml:space="preserve"> </v>
      </c>
      <c r="I185" s="29"/>
      <c r="J185" s="87" t="str">
        <v/>
      </c>
    </row>
    <row r="186" spans="2:10" ht="15" x14ac:dyDescent="0.25">
      <c r="B186" s="78">
        <v>2026</v>
      </c>
      <c r="C186" s="25" t="str">
        <v>J</v>
      </c>
      <c r="D186" s="26">
        <f t="shared" si="2"/>
        <v>46205</v>
      </c>
      <c r="E186" s="27" t="str">
        <f>IF(MOD(MATCH(D186,Vacances!$A$3:$A$202,1),2)=1," ","")</f>
        <v/>
      </c>
      <c r="F186" s="27" t="str">
        <f>IF(MOD(MATCH(D186,Vacances!$B$3:$B$202,1),2)=1," ","")</f>
        <v/>
      </c>
      <c r="G186" s="27" t="str">
        <f>IF(MOD(MATCH(D186,Vacances!$C$3:$C$202,1),2)=1," ","")</f>
        <v/>
      </c>
      <c r="H186" s="28" t="str">
        <v xml:space="preserve"> </v>
      </c>
      <c r="I186" s="29"/>
      <c r="J186" s="87">
        <v>27</v>
      </c>
    </row>
    <row r="187" spans="2:10" ht="15" x14ac:dyDescent="0.25">
      <c r="B187" s="78" t="str">
        <v/>
      </c>
      <c r="C187" s="25" t="str">
        <v>V</v>
      </c>
      <c r="D187" s="26">
        <f t="shared" si="2"/>
        <v>46206</v>
      </c>
      <c r="E187" s="27" t="str">
        <f>IF(MOD(MATCH(D187,Vacances!$A$3:$A$202,1),2)=1," ","")</f>
        <v/>
      </c>
      <c r="F187" s="27" t="str">
        <f>IF(MOD(MATCH(D187,Vacances!$B$3:$B$202,1),2)=1," ","")</f>
        <v/>
      </c>
      <c r="G187" s="27" t="str">
        <f>IF(MOD(MATCH(D187,Vacances!$C$3:$C$202,1),2)=1," ","")</f>
        <v/>
      </c>
      <c r="H187" s="28" t="str">
        <v xml:space="preserve"> </v>
      </c>
      <c r="I187" s="29"/>
      <c r="J187" s="87" t="str">
        <v/>
      </c>
    </row>
    <row r="188" spans="2:10" ht="15" x14ac:dyDescent="0.25">
      <c r="B188" s="78" t="str">
        <v/>
      </c>
      <c r="C188" s="25" t="str">
        <v>S</v>
      </c>
      <c r="D188" s="26">
        <f t="shared" si="2"/>
        <v>46207</v>
      </c>
      <c r="E188" s="27" t="str">
        <f>IF(MOD(MATCH(D188,Vacances!$A$3:$A$202,1),2)=1," ","")</f>
        <v/>
      </c>
      <c r="F188" s="27" t="str">
        <f>IF(MOD(MATCH(D188,Vacances!$B$3:$B$202,1),2)=1," ","")</f>
        <v/>
      </c>
      <c r="G188" s="27" t="str">
        <f>IF(MOD(MATCH(D188,Vacances!$C$3:$C$202,1),2)=1," ","")</f>
        <v/>
      </c>
      <c r="H188" s="28" t="str">
        <v xml:space="preserve"> </v>
      </c>
      <c r="I188" s="29"/>
      <c r="J188" s="87" t="str">
        <v/>
      </c>
    </row>
    <row r="189" spans="2:10" ht="15" x14ac:dyDescent="0.25">
      <c r="B189" s="78" t="str">
        <v/>
      </c>
      <c r="C189" s="25" t="str">
        <v>D</v>
      </c>
      <c r="D189" s="26">
        <f t="shared" si="2"/>
        <v>46208</v>
      </c>
      <c r="E189" s="27" t="str">
        <f>IF(MOD(MATCH(D189,Vacances!$A$3:$A$202,1),2)=1," ","")</f>
        <v xml:space="preserve"> </v>
      </c>
      <c r="F189" s="27" t="str">
        <f>IF(MOD(MATCH(D189,Vacances!$B$3:$B$202,1),2)=1," ","")</f>
        <v xml:space="preserve"> </v>
      </c>
      <c r="G189" s="27" t="str">
        <f>IF(MOD(MATCH(D189,Vacances!$C$3:$C$202,1),2)=1," ","")</f>
        <v xml:space="preserve"> </v>
      </c>
      <c r="H189" s="28" t="str">
        <v xml:space="preserve"> </v>
      </c>
      <c r="I189" s="29"/>
      <c r="J189" s="87" t="str">
        <v/>
      </c>
    </row>
    <row r="190" spans="2:10" ht="15" x14ac:dyDescent="0.25">
      <c r="B190" s="78" t="str">
        <v/>
      </c>
      <c r="C190" s="25" t="str">
        <v>L</v>
      </c>
      <c r="D190" s="26">
        <f t="shared" si="2"/>
        <v>46209</v>
      </c>
      <c r="E190" s="27" t="str">
        <f>IF(MOD(MATCH(D190,Vacances!$A$3:$A$202,1),2)=1," ","")</f>
        <v xml:space="preserve"> </v>
      </c>
      <c r="F190" s="27" t="str">
        <f>IF(MOD(MATCH(D190,Vacances!$B$3:$B$202,1),2)=1," ","")</f>
        <v xml:space="preserve"> </v>
      </c>
      <c r="G190" s="27" t="str">
        <f>IF(MOD(MATCH(D190,Vacances!$C$3:$C$202,1),2)=1," ","")</f>
        <v xml:space="preserve"> </v>
      </c>
      <c r="H190" s="28" t="str">
        <v xml:space="preserve"> </v>
      </c>
      <c r="I190" s="29"/>
      <c r="J190" s="87" t="str">
        <v/>
      </c>
    </row>
    <row r="191" spans="2:10" ht="15" x14ac:dyDescent="0.25">
      <c r="B191" s="78" t="str">
        <v/>
      </c>
      <c r="C191" s="25" t="str">
        <v>M</v>
      </c>
      <c r="D191" s="26">
        <f t="shared" si="2"/>
        <v>46210</v>
      </c>
      <c r="E191" s="27" t="str">
        <f>IF(MOD(MATCH(D191,Vacances!$A$3:$A$202,1),2)=1," ","")</f>
        <v xml:space="preserve"> </v>
      </c>
      <c r="F191" s="27" t="str">
        <f>IF(MOD(MATCH(D191,Vacances!$B$3:$B$202,1),2)=1," ","")</f>
        <v xml:space="preserve"> </v>
      </c>
      <c r="G191" s="27" t="str">
        <f>IF(MOD(MATCH(D191,Vacances!$C$3:$C$202,1),2)=1," ","")</f>
        <v xml:space="preserve"> </v>
      </c>
      <c r="H191" s="28" t="str">
        <v xml:space="preserve"> </v>
      </c>
      <c r="I191" s="29"/>
      <c r="J191" s="87" t="str">
        <v/>
      </c>
    </row>
    <row r="192" spans="2:10" ht="15" x14ac:dyDescent="0.25">
      <c r="B192" s="78" t="str">
        <v/>
      </c>
      <c r="C192" s="25" t="str">
        <v>M</v>
      </c>
      <c r="D192" s="26">
        <f t="shared" si="2"/>
        <v>46211</v>
      </c>
      <c r="E192" s="27" t="str">
        <f>IF(MOD(MATCH(D192,Vacances!$A$3:$A$202,1),2)=1," ","")</f>
        <v xml:space="preserve"> </v>
      </c>
      <c r="F192" s="27" t="str">
        <f>IF(MOD(MATCH(D192,Vacances!$B$3:$B$202,1),2)=1," ","")</f>
        <v xml:space="preserve"> </v>
      </c>
      <c r="G192" s="27" t="str">
        <f>IF(MOD(MATCH(D192,Vacances!$C$3:$C$202,1),2)=1," ","")</f>
        <v xml:space="preserve"> </v>
      </c>
      <c r="H192" s="28" t="str">
        <v xml:space="preserve"> </v>
      </c>
      <c r="I192" s="29"/>
      <c r="J192" s="87" t="str">
        <v/>
      </c>
    </row>
    <row r="193" spans="2:10" ht="15" x14ac:dyDescent="0.25">
      <c r="B193" s="78" t="str">
        <v/>
      </c>
      <c r="C193" s="25" t="str">
        <v>J</v>
      </c>
      <c r="D193" s="26">
        <f t="shared" si="2"/>
        <v>46212</v>
      </c>
      <c r="E193" s="27" t="str">
        <f>IF(MOD(MATCH(D193,Vacances!$A$3:$A$202,1),2)=1," ","")</f>
        <v xml:space="preserve"> </v>
      </c>
      <c r="F193" s="27" t="str">
        <f>IF(MOD(MATCH(D193,Vacances!$B$3:$B$202,1),2)=1," ","")</f>
        <v xml:space="preserve"> </v>
      </c>
      <c r="G193" s="27" t="str">
        <f>IF(MOD(MATCH(D193,Vacances!$C$3:$C$202,1),2)=1," ","")</f>
        <v xml:space="preserve"> </v>
      </c>
      <c r="H193" s="28" t="str">
        <v xml:space="preserve"> </v>
      </c>
      <c r="I193" s="29"/>
      <c r="J193" s="87">
        <v>28</v>
      </c>
    </row>
    <row r="194" spans="2:10" ht="15" x14ac:dyDescent="0.25">
      <c r="B194" s="78" t="str">
        <v/>
      </c>
      <c r="C194" s="25" t="str">
        <v>V</v>
      </c>
      <c r="D194" s="26">
        <f t="shared" si="2"/>
        <v>46213</v>
      </c>
      <c r="E194" s="27" t="str">
        <f>IF(MOD(MATCH(D194,Vacances!$A$3:$A$202,1),2)=1," ","")</f>
        <v xml:space="preserve"> </v>
      </c>
      <c r="F194" s="27" t="str">
        <f>IF(MOD(MATCH(D194,Vacances!$B$3:$B$202,1),2)=1," ","")</f>
        <v xml:space="preserve"> </v>
      </c>
      <c r="G194" s="27" t="str">
        <f>IF(MOD(MATCH(D194,Vacances!$C$3:$C$202,1),2)=1," ","")</f>
        <v xml:space="preserve"> </v>
      </c>
      <c r="H194" s="28" t="str">
        <v xml:space="preserve"> </v>
      </c>
      <c r="I194" s="29"/>
      <c r="J194" s="87" t="str">
        <v/>
      </c>
    </row>
    <row r="195" spans="2:10" ht="15" x14ac:dyDescent="0.25">
      <c r="B195" s="78" t="str">
        <v/>
      </c>
      <c r="C195" s="25" t="str">
        <v>S</v>
      </c>
      <c r="D195" s="26">
        <f t="shared" si="2"/>
        <v>46214</v>
      </c>
      <c r="E195" s="27" t="str">
        <f>IF(MOD(MATCH(D195,Vacances!$A$3:$A$202,1),2)=1," ","")</f>
        <v xml:space="preserve"> </v>
      </c>
      <c r="F195" s="27" t="str">
        <f>IF(MOD(MATCH(D195,Vacances!$B$3:$B$202,1),2)=1," ","")</f>
        <v xml:space="preserve"> </v>
      </c>
      <c r="G195" s="27" t="str">
        <f>IF(MOD(MATCH(D195,Vacances!$C$3:$C$202,1),2)=1," ","")</f>
        <v xml:space="preserve"> </v>
      </c>
      <c r="H195" s="28" t="str">
        <v xml:space="preserve"> </v>
      </c>
      <c r="I195" s="29"/>
      <c r="J195" s="87" t="str">
        <v/>
      </c>
    </row>
    <row r="196" spans="2:10" ht="15" x14ac:dyDescent="0.25">
      <c r="B196" s="78" t="str">
        <v/>
      </c>
      <c r="C196" s="25" t="str">
        <v>D</v>
      </c>
      <c r="D196" s="26">
        <f t="shared" si="2"/>
        <v>46215</v>
      </c>
      <c r="E196" s="27" t="str">
        <f>IF(MOD(MATCH(D196,Vacances!$A$3:$A$202,1),2)=1," ","")</f>
        <v xml:space="preserve"> </v>
      </c>
      <c r="F196" s="27" t="str">
        <f>IF(MOD(MATCH(D196,Vacances!$B$3:$B$202,1),2)=1," ","")</f>
        <v xml:space="preserve"> </v>
      </c>
      <c r="G196" s="27" t="str">
        <f>IF(MOD(MATCH(D196,Vacances!$C$3:$C$202,1),2)=1," ","")</f>
        <v xml:space="preserve"> </v>
      </c>
      <c r="H196" s="28" t="str">
        <v xml:space="preserve"> </v>
      </c>
      <c r="I196" s="29"/>
      <c r="J196" s="87" t="str">
        <v/>
      </c>
    </row>
    <row r="197" spans="2:10" ht="15" x14ac:dyDescent="0.25">
      <c r="B197" s="78" t="str">
        <v/>
      </c>
      <c r="C197" s="25" t="str">
        <v>L</v>
      </c>
      <c r="D197" s="26">
        <f t="shared" ref="D197:D260" si="3">D196+1</f>
        <v>46216</v>
      </c>
      <c r="E197" s="27" t="str">
        <f>IF(MOD(MATCH(D197,Vacances!$A$3:$A$202,1),2)=1," ","")</f>
        <v xml:space="preserve"> </v>
      </c>
      <c r="F197" s="27" t="str">
        <f>IF(MOD(MATCH(D197,Vacances!$B$3:$B$202,1),2)=1," ","")</f>
        <v xml:space="preserve"> </v>
      </c>
      <c r="G197" s="27" t="str">
        <f>IF(MOD(MATCH(D197,Vacances!$C$3:$C$202,1),2)=1," ","")</f>
        <v xml:space="preserve"> </v>
      </c>
      <c r="H197" s="28" t="str">
        <v xml:space="preserve"> </v>
      </c>
      <c r="I197" s="29"/>
      <c r="J197" s="87" t="str">
        <v/>
      </c>
    </row>
    <row r="198" spans="2:10" ht="15" x14ac:dyDescent="0.25">
      <c r="B198" s="78" t="str">
        <v/>
      </c>
      <c r="C198" s="25" t="str">
        <v>M</v>
      </c>
      <c r="D198" s="26">
        <f t="shared" si="3"/>
        <v>46217</v>
      </c>
      <c r="E198" s="27" t="str">
        <f>IF(MOD(MATCH(D198,Vacances!$A$3:$A$202,1),2)=1," ","")</f>
        <v xml:space="preserve"> </v>
      </c>
      <c r="F198" s="27" t="str">
        <f>IF(MOD(MATCH(D198,Vacances!$B$3:$B$202,1),2)=1," ","")</f>
        <v xml:space="preserve"> </v>
      </c>
      <c r="G198" s="27" t="str">
        <f>IF(MOD(MATCH(D198,Vacances!$C$3:$C$202,1),2)=1," ","")</f>
        <v xml:space="preserve"> </v>
      </c>
      <c r="H198" s="28" t="str">
        <v xml:space="preserve"> Fête nationale</v>
      </c>
      <c r="I198" s="29"/>
      <c r="J198" s="87" t="str">
        <v/>
      </c>
    </row>
    <row r="199" spans="2:10" ht="15" x14ac:dyDescent="0.25">
      <c r="B199" s="78" t="str">
        <v/>
      </c>
      <c r="C199" s="25" t="str">
        <v>M</v>
      </c>
      <c r="D199" s="26">
        <f t="shared" si="3"/>
        <v>46218</v>
      </c>
      <c r="E199" s="27" t="str">
        <f>IF(MOD(MATCH(D199,Vacances!$A$3:$A$202,1),2)=1," ","")</f>
        <v xml:space="preserve"> </v>
      </c>
      <c r="F199" s="27" t="str">
        <f>IF(MOD(MATCH(D199,Vacances!$B$3:$B$202,1),2)=1," ","")</f>
        <v xml:space="preserve"> </v>
      </c>
      <c r="G199" s="27" t="str">
        <f>IF(MOD(MATCH(D199,Vacances!$C$3:$C$202,1),2)=1," ","")</f>
        <v xml:space="preserve"> </v>
      </c>
      <c r="H199" s="28" t="str">
        <v xml:space="preserve"> </v>
      </c>
      <c r="I199" s="29"/>
      <c r="J199" s="87" t="str">
        <v/>
      </c>
    </row>
    <row r="200" spans="2:10" ht="15" x14ac:dyDescent="0.25">
      <c r="B200" s="78" t="str">
        <v/>
      </c>
      <c r="C200" s="25" t="str">
        <v>J</v>
      </c>
      <c r="D200" s="26">
        <f t="shared" si="3"/>
        <v>46219</v>
      </c>
      <c r="E200" s="27" t="str">
        <f>IF(MOD(MATCH(D200,Vacances!$A$3:$A$202,1),2)=1," ","")</f>
        <v xml:space="preserve"> </v>
      </c>
      <c r="F200" s="27" t="str">
        <f>IF(MOD(MATCH(D200,Vacances!$B$3:$B$202,1),2)=1," ","")</f>
        <v xml:space="preserve"> </v>
      </c>
      <c r="G200" s="27" t="str">
        <f>IF(MOD(MATCH(D200,Vacances!$C$3:$C$202,1),2)=1," ","")</f>
        <v xml:space="preserve"> </v>
      </c>
      <c r="H200" s="28" t="str">
        <v xml:space="preserve"> </v>
      </c>
      <c r="I200" s="29"/>
      <c r="J200" s="87">
        <v>29</v>
      </c>
    </row>
    <row r="201" spans="2:10" ht="15" x14ac:dyDescent="0.25">
      <c r="B201" s="78" t="str">
        <v/>
      </c>
      <c r="C201" s="25" t="str">
        <v>V</v>
      </c>
      <c r="D201" s="26">
        <f t="shared" si="3"/>
        <v>46220</v>
      </c>
      <c r="E201" s="27" t="str">
        <f>IF(MOD(MATCH(D201,Vacances!$A$3:$A$202,1),2)=1," ","")</f>
        <v xml:space="preserve"> </v>
      </c>
      <c r="F201" s="27" t="str">
        <f>IF(MOD(MATCH(D201,Vacances!$B$3:$B$202,1),2)=1," ","")</f>
        <v xml:space="preserve"> </v>
      </c>
      <c r="G201" s="27" t="str">
        <f>IF(MOD(MATCH(D201,Vacances!$C$3:$C$202,1),2)=1," ","")</f>
        <v xml:space="preserve"> </v>
      </c>
      <c r="H201" s="28" t="str">
        <v xml:space="preserve"> </v>
      </c>
      <c r="I201" s="29"/>
      <c r="J201" s="87" t="str">
        <v/>
      </c>
    </row>
    <row r="202" spans="2:10" ht="15" x14ac:dyDescent="0.25">
      <c r="B202" s="78" t="str">
        <v/>
      </c>
      <c r="C202" s="25" t="str">
        <v>S</v>
      </c>
      <c r="D202" s="26">
        <f t="shared" si="3"/>
        <v>46221</v>
      </c>
      <c r="E202" s="27" t="str">
        <f>IF(MOD(MATCH(D202,Vacances!$A$3:$A$202,1),2)=1," ","")</f>
        <v xml:space="preserve"> </v>
      </c>
      <c r="F202" s="27" t="str">
        <f>IF(MOD(MATCH(D202,Vacances!$B$3:$B$202,1),2)=1," ","")</f>
        <v xml:space="preserve"> </v>
      </c>
      <c r="G202" s="27" t="str">
        <f>IF(MOD(MATCH(D202,Vacances!$C$3:$C$202,1),2)=1," ","")</f>
        <v xml:space="preserve"> </v>
      </c>
      <c r="H202" s="28" t="str">
        <v xml:space="preserve"> </v>
      </c>
      <c r="I202" s="29"/>
      <c r="J202" s="87" t="str">
        <v/>
      </c>
    </row>
    <row r="203" spans="2:10" ht="15" x14ac:dyDescent="0.25">
      <c r="B203" s="78" t="str">
        <v/>
      </c>
      <c r="C203" s="25" t="str">
        <v>D</v>
      </c>
      <c r="D203" s="26">
        <f t="shared" si="3"/>
        <v>46222</v>
      </c>
      <c r="E203" s="27" t="str">
        <f>IF(MOD(MATCH(D203,Vacances!$A$3:$A$202,1),2)=1," ","")</f>
        <v xml:space="preserve"> </v>
      </c>
      <c r="F203" s="27" t="str">
        <f>IF(MOD(MATCH(D203,Vacances!$B$3:$B$202,1),2)=1," ","")</f>
        <v xml:space="preserve"> </v>
      </c>
      <c r="G203" s="27" t="str">
        <f>IF(MOD(MATCH(D203,Vacances!$C$3:$C$202,1),2)=1," ","")</f>
        <v xml:space="preserve"> </v>
      </c>
      <c r="H203" s="28" t="str">
        <v xml:space="preserve"> </v>
      </c>
      <c r="I203" s="29"/>
      <c r="J203" s="87" t="str">
        <v/>
      </c>
    </row>
    <row r="204" spans="2:10" ht="15" x14ac:dyDescent="0.25">
      <c r="B204" s="78" t="str">
        <v/>
      </c>
      <c r="C204" s="25" t="str">
        <v>L</v>
      </c>
      <c r="D204" s="26">
        <f t="shared" si="3"/>
        <v>46223</v>
      </c>
      <c r="E204" s="27" t="str">
        <f>IF(MOD(MATCH(D204,Vacances!$A$3:$A$202,1),2)=1," ","")</f>
        <v xml:space="preserve"> </v>
      </c>
      <c r="F204" s="27" t="str">
        <f>IF(MOD(MATCH(D204,Vacances!$B$3:$B$202,1),2)=1," ","")</f>
        <v xml:space="preserve"> </v>
      </c>
      <c r="G204" s="27" t="str">
        <f>IF(MOD(MATCH(D204,Vacances!$C$3:$C$202,1),2)=1," ","")</f>
        <v xml:space="preserve"> </v>
      </c>
      <c r="H204" s="28" t="str">
        <v xml:space="preserve"> </v>
      </c>
      <c r="I204" s="29"/>
      <c r="J204" s="87" t="str">
        <v/>
      </c>
    </row>
    <row r="205" spans="2:10" ht="15" x14ac:dyDescent="0.25">
      <c r="B205" s="78" t="str">
        <v/>
      </c>
      <c r="C205" s="25" t="str">
        <v>M</v>
      </c>
      <c r="D205" s="26">
        <f t="shared" si="3"/>
        <v>46224</v>
      </c>
      <c r="E205" s="27" t="str">
        <f>IF(MOD(MATCH(D205,Vacances!$A$3:$A$202,1),2)=1," ","")</f>
        <v xml:space="preserve"> </v>
      </c>
      <c r="F205" s="27" t="str">
        <f>IF(MOD(MATCH(D205,Vacances!$B$3:$B$202,1),2)=1," ","")</f>
        <v xml:space="preserve"> </v>
      </c>
      <c r="G205" s="27" t="str">
        <f>IF(MOD(MATCH(D205,Vacances!$C$3:$C$202,1),2)=1," ","")</f>
        <v xml:space="preserve"> </v>
      </c>
      <c r="H205" s="28" t="str">
        <v xml:space="preserve"> </v>
      </c>
      <c r="I205" s="29"/>
      <c r="J205" s="87" t="str">
        <v/>
      </c>
    </row>
    <row r="206" spans="2:10" ht="15" x14ac:dyDescent="0.25">
      <c r="B206" s="78" t="str">
        <v/>
      </c>
      <c r="C206" s="25" t="str">
        <v>M</v>
      </c>
      <c r="D206" s="26">
        <f t="shared" si="3"/>
        <v>46225</v>
      </c>
      <c r="E206" s="27" t="str">
        <f>IF(MOD(MATCH(D206,Vacances!$A$3:$A$202,1),2)=1," ","")</f>
        <v xml:space="preserve"> </v>
      </c>
      <c r="F206" s="27" t="str">
        <f>IF(MOD(MATCH(D206,Vacances!$B$3:$B$202,1),2)=1," ","")</f>
        <v xml:space="preserve"> </v>
      </c>
      <c r="G206" s="27" t="str">
        <f>IF(MOD(MATCH(D206,Vacances!$C$3:$C$202,1),2)=1," ","")</f>
        <v xml:space="preserve"> </v>
      </c>
      <c r="H206" s="28" t="str">
        <v xml:space="preserve"> </v>
      </c>
      <c r="I206" s="29"/>
      <c r="J206" s="87" t="str">
        <v/>
      </c>
    </row>
    <row r="207" spans="2:10" ht="15" x14ac:dyDescent="0.25">
      <c r="B207" s="78" t="str">
        <v/>
      </c>
      <c r="C207" s="25" t="str">
        <v>J</v>
      </c>
      <c r="D207" s="26">
        <f t="shared" si="3"/>
        <v>46226</v>
      </c>
      <c r="E207" s="27" t="str">
        <f>IF(MOD(MATCH(D207,Vacances!$A$3:$A$202,1),2)=1," ","")</f>
        <v xml:space="preserve"> </v>
      </c>
      <c r="F207" s="27" t="str">
        <f>IF(MOD(MATCH(D207,Vacances!$B$3:$B$202,1),2)=1," ","")</f>
        <v xml:space="preserve"> </v>
      </c>
      <c r="G207" s="27" t="str">
        <f>IF(MOD(MATCH(D207,Vacances!$C$3:$C$202,1),2)=1," ","")</f>
        <v xml:space="preserve"> </v>
      </c>
      <c r="H207" s="28" t="str">
        <v xml:space="preserve"> </v>
      </c>
      <c r="I207" s="29"/>
      <c r="J207" s="87">
        <v>30</v>
      </c>
    </row>
    <row r="208" spans="2:10" ht="15" x14ac:dyDescent="0.25">
      <c r="B208" s="78" t="str">
        <v/>
      </c>
      <c r="C208" s="25" t="str">
        <v>V</v>
      </c>
      <c r="D208" s="26">
        <f t="shared" si="3"/>
        <v>46227</v>
      </c>
      <c r="E208" s="27" t="str">
        <f>IF(MOD(MATCH(D208,Vacances!$A$3:$A$202,1),2)=1," ","")</f>
        <v xml:space="preserve"> </v>
      </c>
      <c r="F208" s="27" t="str">
        <f>IF(MOD(MATCH(D208,Vacances!$B$3:$B$202,1),2)=1," ","")</f>
        <v xml:space="preserve"> </v>
      </c>
      <c r="G208" s="27" t="str">
        <f>IF(MOD(MATCH(D208,Vacances!$C$3:$C$202,1),2)=1," ","")</f>
        <v xml:space="preserve"> </v>
      </c>
      <c r="H208" s="28" t="str">
        <v xml:space="preserve"> </v>
      </c>
      <c r="I208" s="29"/>
      <c r="J208" s="87" t="str">
        <v/>
      </c>
    </row>
    <row r="209" spans="2:10" ht="15" x14ac:dyDescent="0.25">
      <c r="B209" s="78" t="str">
        <v/>
      </c>
      <c r="C209" s="25" t="str">
        <v>S</v>
      </c>
      <c r="D209" s="26">
        <f t="shared" si="3"/>
        <v>46228</v>
      </c>
      <c r="E209" s="27" t="str">
        <f>IF(MOD(MATCH(D209,Vacances!$A$3:$A$202,1),2)=1," ","")</f>
        <v xml:space="preserve"> </v>
      </c>
      <c r="F209" s="27" t="str">
        <f>IF(MOD(MATCH(D209,Vacances!$B$3:$B$202,1),2)=1," ","")</f>
        <v xml:space="preserve"> </v>
      </c>
      <c r="G209" s="27" t="str">
        <f>IF(MOD(MATCH(D209,Vacances!$C$3:$C$202,1),2)=1," ","")</f>
        <v xml:space="preserve"> </v>
      </c>
      <c r="H209" s="28" t="str">
        <v xml:space="preserve"> </v>
      </c>
      <c r="I209" s="29"/>
      <c r="J209" s="87" t="str">
        <v/>
      </c>
    </row>
    <row r="210" spans="2:10" ht="15" x14ac:dyDescent="0.25">
      <c r="B210" s="78" t="str">
        <v/>
      </c>
      <c r="C210" s="25" t="str">
        <v>D</v>
      </c>
      <c r="D210" s="26">
        <f t="shared" si="3"/>
        <v>46229</v>
      </c>
      <c r="E210" s="27" t="str">
        <f>IF(MOD(MATCH(D210,Vacances!$A$3:$A$202,1),2)=1," ","")</f>
        <v xml:space="preserve"> </v>
      </c>
      <c r="F210" s="27" t="str">
        <f>IF(MOD(MATCH(D210,Vacances!$B$3:$B$202,1),2)=1," ","")</f>
        <v xml:space="preserve"> </v>
      </c>
      <c r="G210" s="27" t="str">
        <f>IF(MOD(MATCH(D210,Vacances!$C$3:$C$202,1),2)=1," ","")</f>
        <v xml:space="preserve"> </v>
      </c>
      <c r="H210" s="28" t="str">
        <v xml:space="preserve"> </v>
      </c>
      <c r="I210" s="29"/>
      <c r="J210" s="87" t="str">
        <v/>
      </c>
    </row>
    <row r="211" spans="2:10" ht="15" x14ac:dyDescent="0.25">
      <c r="B211" s="78" t="str">
        <v/>
      </c>
      <c r="C211" s="25" t="str">
        <v>L</v>
      </c>
      <c r="D211" s="26">
        <f t="shared" si="3"/>
        <v>46230</v>
      </c>
      <c r="E211" s="27" t="str">
        <f>IF(MOD(MATCH(D211,Vacances!$A$3:$A$202,1),2)=1," ","")</f>
        <v xml:space="preserve"> </v>
      </c>
      <c r="F211" s="27" t="str">
        <f>IF(MOD(MATCH(D211,Vacances!$B$3:$B$202,1),2)=1," ","")</f>
        <v xml:space="preserve"> </v>
      </c>
      <c r="G211" s="27" t="str">
        <f>IF(MOD(MATCH(D211,Vacances!$C$3:$C$202,1),2)=1," ","")</f>
        <v xml:space="preserve"> </v>
      </c>
      <c r="H211" s="28" t="str">
        <v xml:space="preserve"> </v>
      </c>
      <c r="I211" s="29"/>
      <c r="J211" s="87" t="str">
        <v/>
      </c>
    </row>
    <row r="212" spans="2:10" ht="15" x14ac:dyDescent="0.25">
      <c r="B212" s="78" t="str">
        <v/>
      </c>
      <c r="C212" s="25" t="str">
        <v>M</v>
      </c>
      <c r="D212" s="26">
        <f t="shared" si="3"/>
        <v>46231</v>
      </c>
      <c r="E212" s="27" t="str">
        <f>IF(MOD(MATCH(D212,Vacances!$A$3:$A$202,1),2)=1," ","")</f>
        <v xml:space="preserve"> </v>
      </c>
      <c r="F212" s="27" t="str">
        <f>IF(MOD(MATCH(D212,Vacances!$B$3:$B$202,1),2)=1," ","")</f>
        <v xml:space="preserve"> </v>
      </c>
      <c r="G212" s="27" t="str">
        <f>IF(MOD(MATCH(D212,Vacances!$C$3:$C$202,1),2)=1," ","")</f>
        <v xml:space="preserve"> </v>
      </c>
      <c r="H212" s="28" t="str">
        <v xml:space="preserve"> </v>
      </c>
      <c r="I212" s="29"/>
      <c r="J212" s="87" t="str">
        <v/>
      </c>
    </row>
    <row r="213" spans="2:10" ht="15" x14ac:dyDescent="0.25">
      <c r="B213" s="78" t="str">
        <v/>
      </c>
      <c r="C213" s="25" t="str">
        <v>M</v>
      </c>
      <c r="D213" s="26">
        <f t="shared" si="3"/>
        <v>46232</v>
      </c>
      <c r="E213" s="27" t="str">
        <f>IF(MOD(MATCH(D213,Vacances!$A$3:$A$202,1),2)=1," ","")</f>
        <v xml:space="preserve"> </v>
      </c>
      <c r="F213" s="27" t="str">
        <f>IF(MOD(MATCH(D213,Vacances!$B$3:$B$202,1),2)=1," ","")</f>
        <v xml:space="preserve"> </v>
      </c>
      <c r="G213" s="27" t="str">
        <f>IF(MOD(MATCH(D213,Vacances!$C$3:$C$202,1),2)=1," ","")</f>
        <v xml:space="preserve"> </v>
      </c>
      <c r="H213" s="28" t="str">
        <v xml:space="preserve"> </v>
      </c>
      <c r="I213" s="29"/>
      <c r="J213" s="87" t="str">
        <v/>
      </c>
    </row>
    <row r="214" spans="2:10" ht="15" x14ac:dyDescent="0.25">
      <c r="B214" s="78" t="str">
        <v/>
      </c>
      <c r="C214" s="25" t="str">
        <v>J</v>
      </c>
      <c r="D214" s="26">
        <f t="shared" si="3"/>
        <v>46233</v>
      </c>
      <c r="E214" s="27" t="str">
        <f>IF(MOD(MATCH(D214,Vacances!$A$3:$A$202,1),2)=1," ","")</f>
        <v xml:space="preserve"> </v>
      </c>
      <c r="F214" s="27" t="str">
        <f>IF(MOD(MATCH(D214,Vacances!$B$3:$B$202,1),2)=1," ","")</f>
        <v xml:space="preserve"> </v>
      </c>
      <c r="G214" s="27" t="str">
        <f>IF(MOD(MATCH(D214,Vacances!$C$3:$C$202,1),2)=1," ","")</f>
        <v xml:space="preserve"> </v>
      </c>
      <c r="H214" s="28" t="str">
        <v xml:space="preserve"> </v>
      </c>
      <c r="I214" s="29"/>
      <c r="J214" s="87">
        <v>31</v>
      </c>
    </row>
    <row r="215" spans="2:10" ht="15" x14ac:dyDescent="0.25">
      <c r="B215" s="78" t="str">
        <v/>
      </c>
      <c r="C215" s="25" t="str">
        <v>V</v>
      </c>
      <c r="D215" s="26">
        <f t="shared" si="3"/>
        <v>46234</v>
      </c>
      <c r="E215" s="27" t="str">
        <f>IF(MOD(MATCH(D215,Vacances!$A$3:$A$202,1),2)=1," ","")</f>
        <v xml:space="preserve"> </v>
      </c>
      <c r="F215" s="27" t="str">
        <f>IF(MOD(MATCH(D215,Vacances!$B$3:$B$202,1),2)=1," ","")</f>
        <v xml:space="preserve"> </v>
      </c>
      <c r="G215" s="27" t="str">
        <f>IF(MOD(MATCH(D215,Vacances!$C$3:$C$202,1),2)=1," ","")</f>
        <v xml:space="preserve"> </v>
      </c>
      <c r="H215" s="28" t="str">
        <v xml:space="preserve"> </v>
      </c>
      <c r="I215" s="29"/>
      <c r="J215" s="87" t="str">
        <v/>
      </c>
    </row>
    <row r="216" spans="2:10" ht="15" x14ac:dyDescent="0.25">
      <c r="B216" s="78" t="str">
        <v>AOÛT</v>
      </c>
      <c r="C216" s="25" t="str">
        <v>S</v>
      </c>
      <c r="D216" s="26">
        <f t="shared" si="3"/>
        <v>46235</v>
      </c>
      <c r="E216" s="27" t="str">
        <f>IF(MOD(MATCH(D216,Vacances!$A$3:$A$202,1),2)=1," ","")</f>
        <v xml:space="preserve"> </v>
      </c>
      <c r="F216" s="27" t="str">
        <f>IF(MOD(MATCH(D216,Vacances!$B$3:$B$202,1),2)=1," ","")</f>
        <v xml:space="preserve"> </v>
      </c>
      <c r="G216" s="27" t="str">
        <f>IF(MOD(MATCH(D216,Vacances!$C$3:$C$202,1),2)=1," ","")</f>
        <v xml:space="preserve"> </v>
      </c>
      <c r="H216" s="28" t="str">
        <v xml:space="preserve"> </v>
      </c>
      <c r="I216" s="29"/>
      <c r="J216" s="87" t="str">
        <v/>
      </c>
    </row>
    <row r="217" spans="2:10" ht="15" x14ac:dyDescent="0.25">
      <c r="B217" s="78">
        <v>2026</v>
      </c>
      <c r="C217" s="25" t="str">
        <v>D</v>
      </c>
      <c r="D217" s="26">
        <f t="shared" si="3"/>
        <v>46236</v>
      </c>
      <c r="E217" s="27" t="str">
        <f>IF(MOD(MATCH(D217,Vacances!$A$3:$A$202,1),2)=1," ","")</f>
        <v xml:space="preserve"> </v>
      </c>
      <c r="F217" s="27" t="str">
        <f>IF(MOD(MATCH(D217,Vacances!$B$3:$B$202,1),2)=1," ","")</f>
        <v xml:space="preserve"> </v>
      </c>
      <c r="G217" s="27" t="str">
        <f>IF(MOD(MATCH(D217,Vacances!$C$3:$C$202,1),2)=1," ","")</f>
        <v xml:space="preserve"> </v>
      </c>
      <c r="H217" s="28" t="str">
        <v xml:space="preserve"> </v>
      </c>
      <c r="I217" s="29"/>
      <c r="J217" s="87" t="str">
        <v/>
      </c>
    </row>
    <row r="218" spans="2:10" ht="15" x14ac:dyDescent="0.25">
      <c r="B218" s="78" t="str">
        <v/>
      </c>
      <c r="C218" s="25" t="str">
        <v>L</v>
      </c>
      <c r="D218" s="26">
        <f t="shared" si="3"/>
        <v>46237</v>
      </c>
      <c r="E218" s="27" t="str">
        <f>IF(MOD(MATCH(D218,Vacances!$A$3:$A$202,1),2)=1," ","")</f>
        <v xml:space="preserve"> </v>
      </c>
      <c r="F218" s="27" t="str">
        <f>IF(MOD(MATCH(D218,Vacances!$B$3:$B$202,1),2)=1," ","")</f>
        <v xml:space="preserve"> </v>
      </c>
      <c r="G218" s="27" t="str">
        <f>IF(MOD(MATCH(D218,Vacances!$C$3:$C$202,1),2)=1," ","")</f>
        <v xml:space="preserve"> </v>
      </c>
      <c r="H218" s="28" t="str">
        <v xml:space="preserve"> </v>
      </c>
      <c r="I218" s="29"/>
      <c r="J218" s="87" t="str">
        <v/>
      </c>
    </row>
    <row r="219" spans="2:10" ht="15" x14ac:dyDescent="0.25">
      <c r="B219" s="78" t="str">
        <v/>
      </c>
      <c r="C219" s="25" t="str">
        <v>M</v>
      </c>
      <c r="D219" s="26">
        <f t="shared" si="3"/>
        <v>46238</v>
      </c>
      <c r="E219" s="27" t="str">
        <f>IF(MOD(MATCH(D219,Vacances!$A$3:$A$202,1),2)=1," ","")</f>
        <v xml:space="preserve"> </v>
      </c>
      <c r="F219" s="27" t="str">
        <f>IF(MOD(MATCH(D219,Vacances!$B$3:$B$202,1),2)=1," ","")</f>
        <v xml:space="preserve"> </v>
      </c>
      <c r="G219" s="27" t="str">
        <f>IF(MOD(MATCH(D219,Vacances!$C$3:$C$202,1),2)=1," ","")</f>
        <v xml:space="preserve"> </v>
      </c>
      <c r="H219" s="28" t="str">
        <v xml:space="preserve"> </v>
      </c>
      <c r="I219" s="29"/>
      <c r="J219" s="87" t="str">
        <v/>
      </c>
    </row>
    <row r="220" spans="2:10" ht="15" x14ac:dyDescent="0.25">
      <c r="B220" s="78" t="str">
        <v/>
      </c>
      <c r="C220" s="25" t="str">
        <v>M</v>
      </c>
      <c r="D220" s="26">
        <f t="shared" si="3"/>
        <v>46239</v>
      </c>
      <c r="E220" s="27" t="str">
        <f>IF(MOD(MATCH(D220,Vacances!$A$3:$A$202,1),2)=1," ","")</f>
        <v xml:space="preserve"> </v>
      </c>
      <c r="F220" s="27" t="str">
        <f>IF(MOD(MATCH(D220,Vacances!$B$3:$B$202,1),2)=1," ","")</f>
        <v xml:space="preserve"> </v>
      </c>
      <c r="G220" s="27" t="str">
        <f>IF(MOD(MATCH(D220,Vacances!$C$3:$C$202,1),2)=1," ","")</f>
        <v xml:space="preserve"> </v>
      </c>
      <c r="H220" s="28" t="str">
        <v xml:space="preserve"> </v>
      </c>
      <c r="I220" s="29"/>
      <c r="J220" s="87" t="str">
        <v/>
      </c>
    </row>
    <row r="221" spans="2:10" ht="15" x14ac:dyDescent="0.25">
      <c r="B221" s="78" t="str">
        <v/>
      </c>
      <c r="C221" s="25" t="str">
        <v>J</v>
      </c>
      <c r="D221" s="26">
        <f t="shared" si="3"/>
        <v>46240</v>
      </c>
      <c r="E221" s="27" t="str">
        <f>IF(MOD(MATCH(D221,Vacances!$A$3:$A$202,1),2)=1," ","")</f>
        <v xml:space="preserve"> </v>
      </c>
      <c r="F221" s="27" t="str">
        <f>IF(MOD(MATCH(D221,Vacances!$B$3:$B$202,1),2)=1," ","")</f>
        <v xml:space="preserve"> </v>
      </c>
      <c r="G221" s="27" t="str">
        <f>IF(MOD(MATCH(D221,Vacances!$C$3:$C$202,1),2)=1," ","")</f>
        <v xml:space="preserve"> </v>
      </c>
      <c r="H221" s="28" t="str">
        <v xml:space="preserve"> </v>
      </c>
      <c r="I221" s="29"/>
      <c r="J221" s="87">
        <v>32</v>
      </c>
    </row>
    <row r="222" spans="2:10" ht="15" x14ac:dyDescent="0.25">
      <c r="B222" s="78" t="str">
        <v/>
      </c>
      <c r="C222" s="25" t="str">
        <v>V</v>
      </c>
      <c r="D222" s="26">
        <f t="shared" si="3"/>
        <v>46241</v>
      </c>
      <c r="E222" s="27" t="str">
        <f>IF(MOD(MATCH(D222,Vacances!$A$3:$A$202,1),2)=1," ","")</f>
        <v xml:space="preserve"> </v>
      </c>
      <c r="F222" s="27" t="str">
        <f>IF(MOD(MATCH(D222,Vacances!$B$3:$B$202,1),2)=1," ","")</f>
        <v xml:space="preserve"> </v>
      </c>
      <c r="G222" s="27" t="str">
        <f>IF(MOD(MATCH(D222,Vacances!$C$3:$C$202,1),2)=1," ","")</f>
        <v xml:space="preserve"> </v>
      </c>
      <c r="H222" s="28" t="str">
        <v xml:space="preserve"> </v>
      </c>
      <c r="I222" s="29"/>
      <c r="J222" s="87" t="str">
        <v/>
      </c>
    </row>
    <row r="223" spans="2:10" ht="15" x14ac:dyDescent="0.25">
      <c r="B223" s="78" t="str">
        <v/>
      </c>
      <c r="C223" s="25" t="str">
        <v>S</v>
      </c>
      <c r="D223" s="26">
        <f t="shared" si="3"/>
        <v>46242</v>
      </c>
      <c r="E223" s="27" t="str">
        <f>IF(MOD(MATCH(D223,Vacances!$A$3:$A$202,1),2)=1," ","")</f>
        <v xml:space="preserve"> </v>
      </c>
      <c r="F223" s="27" t="str">
        <f>IF(MOD(MATCH(D223,Vacances!$B$3:$B$202,1),2)=1," ","")</f>
        <v xml:space="preserve"> </v>
      </c>
      <c r="G223" s="27" t="str">
        <f>IF(MOD(MATCH(D223,Vacances!$C$3:$C$202,1),2)=1," ","")</f>
        <v xml:space="preserve"> </v>
      </c>
      <c r="H223" s="28" t="str">
        <v xml:space="preserve"> </v>
      </c>
      <c r="I223" s="29"/>
      <c r="J223" s="87" t="str">
        <v/>
      </c>
    </row>
    <row r="224" spans="2:10" ht="15" x14ac:dyDescent="0.25">
      <c r="B224" s="78" t="str">
        <v/>
      </c>
      <c r="C224" s="25" t="str">
        <v>D</v>
      </c>
      <c r="D224" s="26">
        <f t="shared" si="3"/>
        <v>46243</v>
      </c>
      <c r="E224" s="27" t="str">
        <f>IF(MOD(MATCH(D224,Vacances!$A$3:$A$202,1),2)=1," ","")</f>
        <v xml:space="preserve"> </v>
      </c>
      <c r="F224" s="27" t="str">
        <f>IF(MOD(MATCH(D224,Vacances!$B$3:$B$202,1),2)=1," ","")</f>
        <v xml:space="preserve"> </v>
      </c>
      <c r="G224" s="27" t="str">
        <f>IF(MOD(MATCH(D224,Vacances!$C$3:$C$202,1),2)=1," ","")</f>
        <v xml:space="preserve"> </v>
      </c>
      <c r="H224" s="28" t="str">
        <v xml:space="preserve"> </v>
      </c>
      <c r="I224" s="29"/>
      <c r="J224" s="87" t="str">
        <v/>
      </c>
    </row>
    <row r="225" spans="2:10" ht="15" x14ac:dyDescent="0.25">
      <c r="B225" s="78" t="str">
        <v/>
      </c>
      <c r="C225" s="25" t="str">
        <v>L</v>
      </c>
      <c r="D225" s="26">
        <f t="shared" si="3"/>
        <v>46244</v>
      </c>
      <c r="E225" s="27" t="str">
        <f>IF(MOD(MATCH(D225,Vacances!$A$3:$A$202,1),2)=1," ","")</f>
        <v xml:space="preserve"> </v>
      </c>
      <c r="F225" s="27" t="str">
        <f>IF(MOD(MATCH(D225,Vacances!$B$3:$B$202,1),2)=1," ","")</f>
        <v xml:space="preserve"> </v>
      </c>
      <c r="G225" s="27" t="str">
        <f>IF(MOD(MATCH(D225,Vacances!$C$3:$C$202,1),2)=1," ","")</f>
        <v xml:space="preserve"> </v>
      </c>
      <c r="H225" s="28" t="str">
        <v xml:space="preserve"> </v>
      </c>
      <c r="I225" s="29"/>
      <c r="J225" s="87" t="str">
        <v/>
      </c>
    </row>
    <row r="226" spans="2:10" ht="15" x14ac:dyDescent="0.25">
      <c r="B226" s="78" t="str">
        <v/>
      </c>
      <c r="C226" s="25" t="str">
        <v>M</v>
      </c>
      <c r="D226" s="26">
        <f t="shared" si="3"/>
        <v>46245</v>
      </c>
      <c r="E226" s="27" t="str">
        <f>IF(MOD(MATCH(D226,Vacances!$A$3:$A$202,1),2)=1," ","")</f>
        <v xml:space="preserve"> </v>
      </c>
      <c r="F226" s="27" t="str">
        <f>IF(MOD(MATCH(D226,Vacances!$B$3:$B$202,1),2)=1," ","")</f>
        <v xml:space="preserve"> </v>
      </c>
      <c r="G226" s="27" t="str">
        <f>IF(MOD(MATCH(D226,Vacances!$C$3:$C$202,1),2)=1," ","")</f>
        <v xml:space="preserve"> </v>
      </c>
      <c r="H226" s="28" t="str">
        <v xml:space="preserve"> </v>
      </c>
      <c r="I226" s="29"/>
      <c r="J226" s="87" t="str">
        <v/>
      </c>
    </row>
    <row r="227" spans="2:10" ht="15" x14ac:dyDescent="0.25">
      <c r="B227" s="78" t="str">
        <v/>
      </c>
      <c r="C227" s="25" t="str">
        <v>M</v>
      </c>
      <c r="D227" s="26">
        <f t="shared" si="3"/>
        <v>46246</v>
      </c>
      <c r="E227" s="27" t="str">
        <f>IF(MOD(MATCH(D227,Vacances!$A$3:$A$202,1),2)=1," ","")</f>
        <v xml:space="preserve"> </v>
      </c>
      <c r="F227" s="27" t="str">
        <f>IF(MOD(MATCH(D227,Vacances!$B$3:$B$202,1),2)=1," ","")</f>
        <v xml:space="preserve"> </v>
      </c>
      <c r="G227" s="27" t="str">
        <f>IF(MOD(MATCH(D227,Vacances!$C$3:$C$202,1),2)=1," ","")</f>
        <v xml:space="preserve"> </v>
      </c>
      <c r="H227" s="28" t="str">
        <v xml:space="preserve"> </v>
      </c>
      <c r="I227" s="29"/>
      <c r="J227" s="87" t="str">
        <v/>
      </c>
    </row>
    <row r="228" spans="2:10" ht="15" x14ac:dyDescent="0.25">
      <c r="B228" s="78" t="str">
        <v/>
      </c>
      <c r="C228" s="25" t="str">
        <v>J</v>
      </c>
      <c r="D228" s="26">
        <f t="shared" si="3"/>
        <v>46247</v>
      </c>
      <c r="E228" s="27" t="str">
        <f>IF(MOD(MATCH(D228,Vacances!$A$3:$A$202,1),2)=1," ","")</f>
        <v xml:space="preserve"> </v>
      </c>
      <c r="F228" s="27" t="str">
        <f>IF(MOD(MATCH(D228,Vacances!$B$3:$B$202,1),2)=1," ","")</f>
        <v xml:space="preserve"> </v>
      </c>
      <c r="G228" s="27" t="str">
        <f>IF(MOD(MATCH(D228,Vacances!$C$3:$C$202,1),2)=1," ","")</f>
        <v xml:space="preserve"> </v>
      </c>
      <c r="H228" s="28" t="str">
        <v xml:space="preserve"> </v>
      </c>
      <c r="I228" s="29"/>
      <c r="J228" s="87">
        <v>33</v>
      </c>
    </row>
    <row r="229" spans="2:10" ht="15" x14ac:dyDescent="0.25">
      <c r="B229" s="78" t="str">
        <v/>
      </c>
      <c r="C229" s="25" t="str">
        <v>V</v>
      </c>
      <c r="D229" s="26">
        <f t="shared" si="3"/>
        <v>46248</v>
      </c>
      <c r="E229" s="27" t="str">
        <f>IF(MOD(MATCH(D229,Vacances!$A$3:$A$202,1),2)=1," ","")</f>
        <v xml:space="preserve"> </v>
      </c>
      <c r="F229" s="27" t="str">
        <f>IF(MOD(MATCH(D229,Vacances!$B$3:$B$202,1),2)=1," ","")</f>
        <v xml:space="preserve"> </v>
      </c>
      <c r="G229" s="27" t="str">
        <f>IF(MOD(MATCH(D229,Vacances!$C$3:$C$202,1),2)=1," ","")</f>
        <v xml:space="preserve"> </v>
      </c>
      <c r="H229" s="28" t="str">
        <v xml:space="preserve"> </v>
      </c>
      <c r="I229" s="29"/>
      <c r="J229" s="87" t="str">
        <v/>
      </c>
    </row>
    <row r="230" spans="2:10" ht="15" x14ac:dyDescent="0.25">
      <c r="B230" s="78" t="str">
        <v/>
      </c>
      <c r="C230" s="25" t="str">
        <v>S</v>
      </c>
      <c r="D230" s="26">
        <f t="shared" si="3"/>
        <v>46249</v>
      </c>
      <c r="E230" s="27" t="str">
        <f>IF(MOD(MATCH(D230,Vacances!$A$3:$A$202,1),2)=1," ","")</f>
        <v xml:space="preserve"> </v>
      </c>
      <c r="F230" s="27" t="str">
        <f>IF(MOD(MATCH(D230,Vacances!$B$3:$B$202,1),2)=1," ","")</f>
        <v xml:space="preserve"> </v>
      </c>
      <c r="G230" s="27" t="str">
        <f>IF(MOD(MATCH(D230,Vacances!$C$3:$C$202,1),2)=1," ","")</f>
        <v xml:space="preserve"> </v>
      </c>
      <c r="H230" s="28" t="str">
        <v xml:space="preserve"> Assomption</v>
      </c>
      <c r="I230" s="29"/>
      <c r="J230" s="87" t="str">
        <v/>
      </c>
    </row>
    <row r="231" spans="2:10" ht="15" x14ac:dyDescent="0.25">
      <c r="B231" s="78" t="str">
        <v/>
      </c>
      <c r="C231" s="25" t="str">
        <v>D</v>
      </c>
      <c r="D231" s="26">
        <f t="shared" si="3"/>
        <v>46250</v>
      </c>
      <c r="E231" s="27" t="str">
        <f>IF(MOD(MATCH(D231,Vacances!$A$3:$A$202,1),2)=1," ","")</f>
        <v xml:space="preserve"> </v>
      </c>
      <c r="F231" s="27" t="str">
        <f>IF(MOD(MATCH(D231,Vacances!$B$3:$B$202,1),2)=1," ","")</f>
        <v xml:space="preserve"> </v>
      </c>
      <c r="G231" s="27" t="str">
        <f>IF(MOD(MATCH(D231,Vacances!$C$3:$C$202,1),2)=1," ","")</f>
        <v xml:space="preserve"> </v>
      </c>
      <c r="H231" s="28" t="str">
        <v xml:space="preserve"> </v>
      </c>
      <c r="I231" s="29"/>
      <c r="J231" s="87" t="str">
        <v/>
      </c>
    </row>
    <row r="232" spans="2:10" ht="15" x14ac:dyDescent="0.25">
      <c r="B232" s="78" t="str">
        <v/>
      </c>
      <c r="C232" s="25" t="str">
        <v>L</v>
      </c>
      <c r="D232" s="26">
        <f t="shared" si="3"/>
        <v>46251</v>
      </c>
      <c r="E232" s="27" t="str">
        <f>IF(MOD(MATCH(D232,Vacances!$A$3:$A$202,1),2)=1," ","")</f>
        <v xml:space="preserve"> </v>
      </c>
      <c r="F232" s="27" t="str">
        <f>IF(MOD(MATCH(D232,Vacances!$B$3:$B$202,1),2)=1," ","")</f>
        <v xml:space="preserve"> </v>
      </c>
      <c r="G232" s="27" t="str">
        <f>IF(MOD(MATCH(D232,Vacances!$C$3:$C$202,1),2)=1," ","")</f>
        <v xml:space="preserve"> </v>
      </c>
      <c r="H232" s="28" t="str">
        <v xml:space="preserve"> </v>
      </c>
      <c r="I232" s="29"/>
      <c r="J232" s="87" t="str">
        <v/>
      </c>
    </row>
    <row r="233" spans="2:10" ht="15" x14ac:dyDescent="0.25">
      <c r="B233" s="78" t="str">
        <v/>
      </c>
      <c r="C233" s="25" t="str">
        <v>M</v>
      </c>
      <c r="D233" s="26">
        <f t="shared" si="3"/>
        <v>46252</v>
      </c>
      <c r="E233" s="27" t="str">
        <f>IF(MOD(MATCH(D233,Vacances!$A$3:$A$202,1),2)=1," ","")</f>
        <v xml:space="preserve"> </v>
      </c>
      <c r="F233" s="27" t="str">
        <f>IF(MOD(MATCH(D233,Vacances!$B$3:$B$202,1),2)=1," ","")</f>
        <v xml:space="preserve"> </v>
      </c>
      <c r="G233" s="27" t="str">
        <f>IF(MOD(MATCH(D233,Vacances!$C$3:$C$202,1),2)=1," ","")</f>
        <v xml:space="preserve"> </v>
      </c>
      <c r="H233" s="28" t="str">
        <v xml:space="preserve"> </v>
      </c>
      <c r="I233" s="29"/>
      <c r="J233" s="87" t="str">
        <v/>
      </c>
    </row>
    <row r="234" spans="2:10" ht="15" x14ac:dyDescent="0.25">
      <c r="B234" s="78" t="str">
        <v/>
      </c>
      <c r="C234" s="25" t="str">
        <v>M</v>
      </c>
      <c r="D234" s="26">
        <f t="shared" si="3"/>
        <v>46253</v>
      </c>
      <c r="E234" s="27" t="str">
        <f>IF(MOD(MATCH(D234,Vacances!$A$3:$A$202,1),2)=1," ","")</f>
        <v xml:space="preserve"> </v>
      </c>
      <c r="F234" s="27" t="str">
        <f>IF(MOD(MATCH(D234,Vacances!$B$3:$B$202,1),2)=1," ","")</f>
        <v xml:space="preserve"> </v>
      </c>
      <c r="G234" s="27" t="str">
        <f>IF(MOD(MATCH(D234,Vacances!$C$3:$C$202,1),2)=1," ","")</f>
        <v xml:space="preserve"> </v>
      </c>
      <c r="H234" s="28" t="str">
        <v xml:space="preserve"> </v>
      </c>
      <c r="I234" s="29"/>
      <c r="J234" s="87" t="str">
        <v/>
      </c>
    </row>
    <row r="235" spans="2:10" ht="15" x14ac:dyDescent="0.25">
      <c r="B235" s="78" t="str">
        <v/>
      </c>
      <c r="C235" s="25" t="str">
        <v>J</v>
      </c>
      <c r="D235" s="26">
        <f t="shared" si="3"/>
        <v>46254</v>
      </c>
      <c r="E235" s="27" t="str">
        <f>IF(MOD(MATCH(D235,Vacances!$A$3:$A$202,1),2)=1," ","")</f>
        <v xml:space="preserve"> </v>
      </c>
      <c r="F235" s="27" t="str">
        <f>IF(MOD(MATCH(D235,Vacances!$B$3:$B$202,1),2)=1," ","")</f>
        <v xml:space="preserve"> </v>
      </c>
      <c r="G235" s="27" t="str">
        <f>IF(MOD(MATCH(D235,Vacances!$C$3:$C$202,1),2)=1," ","")</f>
        <v xml:space="preserve"> </v>
      </c>
      <c r="H235" s="28" t="str">
        <v xml:space="preserve"> </v>
      </c>
      <c r="I235" s="29"/>
      <c r="J235" s="87">
        <v>34</v>
      </c>
    </row>
    <row r="236" spans="2:10" ht="15" x14ac:dyDescent="0.25">
      <c r="B236" s="78" t="str">
        <v/>
      </c>
      <c r="C236" s="25" t="str">
        <v>V</v>
      </c>
      <c r="D236" s="26">
        <f t="shared" si="3"/>
        <v>46255</v>
      </c>
      <c r="E236" s="27" t="str">
        <f>IF(MOD(MATCH(D236,Vacances!$A$3:$A$202,1),2)=1," ","")</f>
        <v xml:space="preserve"> </v>
      </c>
      <c r="F236" s="27" t="str">
        <f>IF(MOD(MATCH(D236,Vacances!$B$3:$B$202,1),2)=1," ","")</f>
        <v xml:space="preserve"> </v>
      </c>
      <c r="G236" s="27" t="str">
        <f>IF(MOD(MATCH(D236,Vacances!$C$3:$C$202,1),2)=1," ","")</f>
        <v xml:space="preserve"> </v>
      </c>
      <c r="H236" s="28" t="str">
        <v xml:space="preserve"> </v>
      </c>
      <c r="I236" s="29"/>
      <c r="J236" s="87" t="str">
        <v/>
      </c>
    </row>
    <row r="237" spans="2:10" ht="15" x14ac:dyDescent="0.25">
      <c r="B237" s="78" t="str">
        <v/>
      </c>
      <c r="C237" s="25" t="str">
        <v>S</v>
      </c>
      <c r="D237" s="26">
        <f t="shared" si="3"/>
        <v>46256</v>
      </c>
      <c r="E237" s="27" t="str">
        <f>IF(MOD(MATCH(D237,Vacances!$A$3:$A$202,1),2)=1," ","")</f>
        <v xml:space="preserve"> </v>
      </c>
      <c r="F237" s="27" t="str">
        <f>IF(MOD(MATCH(D237,Vacances!$B$3:$B$202,1),2)=1," ","")</f>
        <v xml:space="preserve"> </v>
      </c>
      <c r="G237" s="27" t="str">
        <f>IF(MOD(MATCH(D237,Vacances!$C$3:$C$202,1),2)=1," ","")</f>
        <v xml:space="preserve"> </v>
      </c>
      <c r="H237" s="28" t="str">
        <v xml:space="preserve"> </v>
      </c>
      <c r="I237" s="29"/>
      <c r="J237" s="87" t="str">
        <v/>
      </c>
    </row>
    <row r="238" spans="2:10" ht="15" x14ac:dyDescent="0.25">
      <c r="B238" s="78" t="str">
        <v/>
      </c>
      <c r="C238" s="25" t="str">
        <v>D</v>
      </c>
      <c r="D238" s="26">
        <f t="shared" si="3"/>
        <v>46257</v>
      </c>
      <c r="E238" s="27" t="str">
        <f>IF(MOD(MATCH(D238,Vacances!$A$3:$A$202,1),2)=1," ","")</f>
        <v xml:space="preserve"> </v>
      </c>
      <c r="F238" s="27" t="str">
        <f>IF(MOD(MATCH(D238,Vacances!$B$3:$B$202,1),2)=1," ","")</f>
        <v xml:space="preserve"> </v>
      </c>
      <c r="G238" s="27" t="str">
        <f>IF(MOD(MATCH(D238,Vacances!$C$3:$C$202,1),2)=1," ","")</f>
        <v xml:space="preserve"> </v>
      </c>
      <c r="H238" s="28" t="str">
        <v xml:space="preserve"> </v>
      </c>
      <c r="I238" s="29"/>
      <c r="J238" s="87" t="str">
        <v/>
      </c>
    </row>
    <row r="239" spans="2:10" ht="15" x14ac:dyDescent="0.25">
      <c r="B239" s="78" t="str">
        <v/>
      </c>
      <c r="C239" s="25" t="str">
        <v>L</v>
      </c>
      <c r="D239" s="26">
        <f t="shared" si="3"/>
        <v>46258</v>
      </c>
      <c r="E239" s="27" t="str">
        <f>IF(MOD(MATCH(D239,Vacances!$A$3:$A$202,1),2)=1," ","")</f>
        <v xml:space="preserve"> </v>
      </c>
      <c r="F239" s="27" t="str">
        <f>IF(MOD(MATCH(D239,Vacances!$B$3:$B$202,1),2)=1," ","")</f>
        <v xml:space="preserve"> </v>
      </c>
      <c r="G239" s="27" t="str">
        <f>IF(MOD(MATCH(D239,Vacances!$C$3:$C$202,1),2)=1," ","")</f>
        <v xml:space="preserve"> </v>
      </c>
      <c r="H239" s="28" t="str">
        <v xml:space="preserve"> </v>
      </c>
      <c r="I239" s="29"/>
      <c r="J239" s="87" t="str">
        <v/>
      </c>
    </row>
    <row r="240" spans="2:10" ht="15" x14ac:dyDescent="0.25">
      <c r="B240" s="78" t="str">
        <v/>
      </c>
      <c r="C240" s="25" t="str">
        <v>M</v>
      </c>
      <c r="D240" s="26">
        <f t="shared" si="3"/>
        <v>46259</v>
      </c>
      <c r="E240" s="27" t="str">
        <f>IF(MOD(MATCH(D240,Vacances!$A$3:$A$202,1),2)=1," ","")</f>
        <v xml:space="preserve"> </v>
      </c>
      <c r="F240" s="27" t="str">
        <f>IF(MOD(MATCH(D240,Vacances!$B$3:$B$202,1),2)=1," ","")</f>
        <v xml:space="preserve"> </v>
      </c>
      <c r="G240" s="27" t="str">
        <f>IF(MOD(MATCH(D240,Vacances!$C$3:$C$202,1),2)=1," ","")</f>
        <v xml:space="preserve"> </v>
      </c>
      <c r="H240" s="28" t="str">
        <v xml:space="preserve"> </v>
      </c>
      <c r="I240" s="29"/>
      <c r="J240" s="87" t="str">
        <v/>
      </c>
    </row>
    <row r="241" spans="2:10" ht="15" x14ac:dyDescent="0.25">
      <c r="B241" s="78" t="str">
        <v/>
      </c>
      <c r="C241" s="25" t="str">
        <v>M</v>
      </c>
      <c r="D241" s="26">
        <f t="shared" si="3"/>
        <v>46260</v>
      </c>
      <c r="E241" s="27" t="str">
        <f>IF(MOD(MATCH(D241,Vacances!$A$3:$A$202,1),2)=1," ","")</f>
        <v xml:space="preserve"> </v>
      </c>
      <c r="F241" s="27" t="str">
        <f>IF(MOD(MATCH(D241,Vacances!$B$3:$B$202,1),2)=1," ","")</f>
        <v xml:space="preserve"> </v>
      </c>
      <c r="G241" s="27" t="str">
        <f>IF(MOD(MATCH(D241,Vacances!$C$3:$C$202,1),2)=1," ","")</f>
        <v xml:space="preserve"> </v>
      </c>
      <c r="H241" s="28" t="str">
        <v xml:space="preserve"> </v>
      </c>
      <c r="I241" s="29"/>
      <c r="J241" s="87" t="str">
        <v/>
      </c>
    </row>
    <row r="242" spans="2:10" ht="15" x14ac:dyDescent="0.25">
      <c r="B242" s="78" t="str">
        <v/>
      </c>
      <c r="C242" s="25" t="str">
        <v>J</v>
      </c>
      <c r="D242" s="26">
        <f t="shared" si="3"/>
        <v>46261</v>
      </c>
      <c r="E242" s="27" t="str">
        <f>IF(MOD(MATCH(D242,Vacances!$A$3:$A$202,1),2)=1," ","")</f>
        <v xml:space="preserve"> </v>
      </c>
      <c r="F242" s="27" t="str">
        <f>IF(MOD(MATCH(D242,Vacances!$B$3:$B$202,1),2)=1," ","")</f>
        <v xml:space="preserve"> </v>
      </c>
      <c r="G242" s="27" t="str">
        <f>IF(MOD(MATCH(D242,Vacances!$C$3:$C$202,1),2)=1," ","")</f>
        <v xml:space="preserve"> </v>
      </c>
      <c r="H242" s="28" t="str">
        <v xml:space="preserve"> </v>
      </c>
      <c r="I242" s="29"/>
      <c r="J242" s="87">
        <v>35</v>
      </c>
    </row>
    <row r="243" spans="2:10" ht="15" x14ac:dyDescent="0.25">
      <c r="B243" s="78" t="str">
        <v/>
      </c>
      <c r="C243" s="25" t="str">
        <v>V</v>
      </c>
      <c r="D243" s="26">
        <f t="shared" si="3"/>
        <v>46262</v>
      </c>
      <c r="E243" s="27" t="str">
        <f>IF(MOD(MATCH(D243,Vacances!$A$3:$A$202,1),2)=1," ","")</f>
        <v xml:space="preserve"> </v>
      </c>
      <c r="F243" s="27" t="str">
        <f>IF(MOD(MATCH(D243,Vacances!$B$3:$B$202,1),2)=1," ","")</f>
        <v xml:space="preserve"> </v>
      </c>
      <c r="G243" s="27" t="str">
        <f>IF(MOD(MATCH(D243,Vacances!$C$3:$C$202,1),2)=1," ","")</f>
        <v xml:space="preserve"> </v>
      </c>
      <c r="H243" s="28" t="str">
        <v xml:space="preserve"> </v>
      </c>
      <c r="I243" s="29"/>
      <c r="J243" s="87" t="str">
        <v/>
      </c>
    </row>
    <row r="244" spans="2:10" ht="15" x14ac:dyDescent="0.25">
      <c r="B244" s="78" t="str">
        <v/>
      </c>
      <c r="C244" s="25" t="str">
        <v>S</v>
      </c>
      <c r="D244" s="26">
        <f t="shared" si="3"/>
        <v>46263</v>
      </c>
      <c r="E244" s="27" t="str">
        <f>IF(MOD(MATCH(D244,Vacances!$A$3:$A$202,1),2)=1," ","")</f>
        <v xml:space="preserve"> </v>
      </c>
      <c r="F244" s="27" t="str">
        <f>IF(MOD(MATCH(D244,Vacances!$B$3:$B$202,1),2)=1," ","")</f>
        <v xml:space="preserve"> </v>
      </c>
      <c r="G244" s="27" t="str">
        <f>IF(MOD(MATCH(D244,Vacances!$C$3:$C$202,1),2)=1," ","")</f>
        <v xml:space="preserve"> </v>
      </c>
      <c r="H244" s="28" t="str">
        <v xml:space="preserve"> </v>
      </c>
      <c r="I244" s="29"/>
      <c r="J244" s="87" t="str">
        <v/>
      </c>
    </row>
    <row r="245" spans="2:10" ht="15" x14ac:dyDescent="0.25">
      <c r="B245" s="78" t="str">
        <v/>
      </c>
      <c r="C245" s="25" t="str">
        <v>D</v>
      </c>
      <c r="D245" s="26">
        <f t="shared" si="3"/>
        <v>46264</v>
      </c>
      <c r="E245" s="27" t="str">
        <f>IF(MOD(MATCH(D245,Vacances!$A$3:$A$202,1),2)=1," ","")</f>
        <v xml:space="preserve"> </v>
      </c>
      <c r="F245" s="27" t="str">
        <f>IF(MOD(MATCH(D245,Vacances!$B$3:$B$202,1),2)=1," ","")</f>
        <v xml:space="preserve"> </v>
      </c>
      <c r="G245" s="27" t="str">
        <f>IF(MOD(MATCH(D245,Vacances!$C$3:$C$202,1),2)=1," ","")</f>
        <v xml:space="preserve"> </v>
      </c>
      <c r="H245" s="28" t="str">
        <v xml:space="preserve"> </v>
      </c>
      <c r="I245" s="29"/>
      <c r="J245" s="87" t="str">
        <v/>
      </c>
    </row>
    <row r="246" spans="2:10" ht="15" x14ac:dyDescent="0.25">
      <c r="B246" s="78" t="str">
        <v/>
      </c>
      <c r="C246" s="25" t="str">
        <v>L</v>
      </c>
      <c r="D246" s="26">
        <f t="shared" si="3"/>
        <v>46265</v>
      </c>
      <c r="E246" s="27" t="str">
        <f>IF(MOD(MATCH(D246,Vacances!$A$3:$A$202,1),2)=1," ","")</f>
        <v xml:space="preserve"> </v>
      </c>
      <c r="F246" s="27" t="str">
        <f>IF(MOD(MATCH(D246,Vacances!$B$3:$B$202,1),2)=1," ","")</f>
        <v xml:space="preserve"> </v>
      </c>
      <c r="G246" s="27" t="str">
        <f>IF(MOD(MATCH(D246,Vacances!$C$3:$C$202,1),2)=1," ","")</f>
        <v xml:space="preserve"> </v>
      </c>
      <c r="H246" s="28" t="str">
        <v xml:space="preserve"> </v>
      </c>
      <c r="I246" s="29"/>
      <c r="J246" s="87" t="str">
        <v/>
      </c>
    </row>
    <row r="247" spans="2:10" ht="15" x14ac:dyDescent="0.25">
      <c r="B247" s="78" t="str">
        <v>SEPTEMBRE</v>
      </c>
      <c r="C247" s="25" t="str">
        <v>M</v>
      </c>
      <c r="D247" s="26">
        <f t="shared" si="3"/>
        <v>46266</v>
      </c>
      <c r="E247" s="27" t="str">
        <f>IF(MOD(MATCH(D247,Vacances!$A$3:$A$202,1),2)=1," ","")</f>
        <v/>
      </c>
      <c r="F247" s="27" t="str">
        <f>IF(MOD(MATCH(D247,Vacances!$B$3:$B$202,1),2)=1," ","")</f>
        <v/>
      </c>
      <c r="G247" s="27" t="str">
        <f>IF(MOD(MATCH(D247,Vacances!$C$3:$C$202,1),2)=1," ","")</f>
        <v/>
      </c>
      <c r="H247" s="28" t="str">
        <v xml:space="preserve"> </v>
      </c>
      <c r="I247" s="29"/>
      <c r="J247" s="87" t="str">
        <v/>
      </c>
    </row>
    <row r="248" spans="2:10" ht="15" x14ac:dyDescent="0.25">
      <c r="B248" s="78">
        <v>2026</v>
      </c>
      <c r="C248" s="25" t="str">
        <v>M</v>
      </c>
      <c r="D248" s="26">
        <f t="shared" si="3"/>
        <v>46267</v>
      </c>
      <c r="E248" s="27" t="str">
        <f>IF(MOD(MATCH(D248,Vacances!$A$3:$A$202,1),2)=1," ","")</f>
        <v/>
      </c>
      <c r="F248" s="27" t="str">
        <f>IF(MOD(MATCH(D248,Vacances!$B$3:$B$202,1),2)=1," ","")</f>
        <v/>
      </c>
      <c r="G248" s="27" t="str">
        <f>IF(MOD(MATCH(D248,Vacances!$C$3:$C$202,1),2)=1," ","")</f>
        <v/>
      </c>
      <c r="H248" s="28" t="str">
        <v xml:space="preserve"> </v>
      </c>
      <c r="I248" s="29"/>
      <c r="J248" s="87" t="str">
        <v/>
      </c>
    </row>
    <row r="249" spans="2:10" ht="15" x14ac:dyDescent="0.25">
      <c r="B249" s="78" t="str">
        <v/>
      </c>
      <c r="C249" s="25" t="str">
        <v>J</v>
      </c>
      <c r="D249" s="26">
        <f t="shared" si="3"/>
        <v>46268</v>
      </c>
      <c r="E249" s="27" t="str">
        <f>IF(MOD(MATCH(D249,Vacances!$A$3:$A$202,1),2)=1," ","")</f>
        <v/>
      </c>
      <c r="F249" s="27" t="str">
        <f>IF(MOD(MATCH(D249,Vacances!$B$3:$B$202,1),2)=1," ","")</f>
        <v/>
      </c>
      <c r="G249" s="27" t="str">
        <f>IF(MOD(MATCH(D249,Vacances!$C$3:$C$202,1),2)=1," ","")</f>
        <v/>
      </c>
      <c r="H249" s="28" t="str">
        <v xml:space="preserve"> </v>
      </c>
      <c r="I249" s="29"/>
      <c r="J249" s="87">
        <v>36</v>
      </c>
    </row>
    <row r="250" spans="2:10" ht="15" x14ac:dyDescent="0.25">
      <c r="B250" s="78" t="str">
        <v/>
      </c>
      <c r="C250" s="25" t="str">
        <v>V</v>
      </c>
      <c r="D250" s="26">
        <f t="shared" si="3"/>
        <v>46269</v>
      </c>
      <c r="E250" s="27" t="str">
        <f>IF(MOD(MATCH(D250,Vacances!$A$3:$A$202,1),2)=1," ","")</f>
        <v/>
      </c>
      <c r="F250" s="27" t="str">
        <f>IF(MOD(MATCH(D250,Vacances!$B$3:$B$202,1),2)=1," ","")</f>
        <v/>
      </c>
      <c r="G250" s="27" t="str">
        <f>IF(MOD(MATCH(D250,Vacances!$C$3:$C$202,1),2)=1," ","")</f>
        <v/>
      </c>
      <c r="H250" s="28" t="str">
        <v xml:space="preserve"> </v>
      </c>
      <c r="I250" s="29"/>
      <c r="J250" s="87" t="str">
        <v/>
      </c>
    </row>
    <row r="251" spans="2:10" ht="15" x14ac:dyDescent="0.25">
      <c r="B251" s="78" t="str">
        <v/>
      </c>
      <c r="C251" s="25" t="str">
        <v>S</v>
      </c>
      <c r="D251" s="26">
        <f t="shared" si="3"/>
        <v>46270</v>
      </c>
      <c r="E251" s="27" t="str">
        <f>IF(MOD(MATCH(D251,Vacances!$A$3:$A$202,1),2)=1," ","")</f>
        <v/>
      </c>
      <c r="F251" s="27" t="str">
        <f>IF(MOD(MATCH(D251,Vacances!$B$3:$B$202,1),2)=1," ","")</f>
        <v/>
      </c>
      <c r="G251" s="27" t="str">
        <f>IF(MOD(MATCH(D251,Vacances!$C$3:$C$202,1),2)=1," ","")</f>
        <v/>
      </c>
      <c r="H251" s="28" t="str">
        <v xml:space="preserve"> </v>
      </c>
      <c r="I251" s="29"/>
      <c r="J251" s="87" t="str">
        <v/>
      </c>
    </row>
    <row r="252" spans="2:10" ht="15" x14ac:dyDescent="0.25">
      <c r="B252" s="78" t="str">
        <v/>
      </c>
      <c r="C252" s="25" t="str">
        <v>D</v>
      </c>
      <c r="D252" s="26">
        <f t="shared" si="3"/>
        <v>46271</v>
      </c>
      <c r="E252" s="27" t="str">
        <f>IF(MOD(MATCH(D252,Vacances!$A$3:$A$202,1),2)=1," ","")</f>
        <v/>
      </c>
      <c r="F252" s="27" t="str">
        <f>IF(MOD(MATCH(D252,Vacances!$B$3:$B$202,1),2)=1," ","")</f>
        <v/>
      </c>
      <c r="G252" s="27" t="str">
        <f>IF(MOD(MATCH(D252,Vacances!$C$3:$C$202,1),2)=1," ","")</f>
        <v/>
      </c>
      <c r="H252" s="28" t="str">
        <v xml:space="preserve"> </v>
      </c>
      <c r="I252" s="29"/>
      <c r="J252" s="87" t="str">
        <v/>
      </c>
    </row>
    <row r="253" spans="2:10" ht="15" x14ac:dyDescent="0.25">
      <c r="B253" s="78" t="str">
        <v/>
      </c>
      <c r="C253" s="25" t="str">
        <v>L</v>
      </c>
      <c r="D253" s="26">
        <f t="shared" si="3"/>
        <v>46272</v>
      </c>
      <c r="E253" s="27" t="str">
        <f>IF(MOD(MATCH(D253,Vacances!$A$3:$A$202,1),2)=1," ","")</f>
        <v/>
      </c>
      <c r="F253" s="27" t="str">
        <f>IF(MOD(MATCH(D253,Vacances!$B$3:$B$202,1),2)=1," ","")</f>
        <v/>
      </c>
      <c r="G253" s="27" t="str">
        <f>IF(MOD(MATCH(D253,Vacances!$C$3:$C$202,1),2)=1," ","")</f>
        <v/>
      </c>
      <c r="H253" s="28" t="str">
        <v xml:space="preserve"> </v>
      </c>
      <c r="I253" s="29"/>
      <c r="J253" s="87" t="str">
        <v/>
      </c>
    </row>
    <row r="254" spans="2:10" ht="15" x14ac:dyDescent="0.25">
      <c r="B254" s="78" t="str">
        <v/>
      </c>
      <c r="C254" s="25" t="str">
        <v>M</v>
      </c>
      <c r="D254" s="26">
        <f t="shared" si="3"/>
        <v>46273</v>
      </c>
      <c r="E254" s="27" t="str">
        <f>IF(MOD(MATCH(D254,Vacances!$A$3:$A$202,1),2)=1," ","")</f>
        <v/>
      </c>
      <c r="F254" s="27" t="str">
        <f>IF(MOD(MATCH(D254,Vacances!$B$3:$B$202,1),2)=1," ","")</f>
        <v/>
      </c>
      <c r="G254" s="27" t="str">
        <f>IF(MOD(MATCH(D254,Vacances!$C$3:$C$202,1),2)=1," ","")</f>
        <v/>
      </c>
      <c r="H254" s="28" t="str">
        <v xml:space="preserve"> </v>
      </c>
      <c r="I254" s="29"/>
      <c r="J254" s="87" t="str">
        <v/>
      </c>
    </row>
    <row r="255" spans="2:10" ht="15" x14ac:dyDescent="0.25">
      <c r="B255" s="78" t="str">
        <v/>
      </c>
      <c r="C255" s="25" t="str">
        <v>M</v>
      </c>
      <c r="D255" s="26">
        <f t="shared" si="3"/>
        <v>46274</v>
      </c>
      <c r="E255" s="27" t="str">
        <f>IF(MOD(MATCH(D255,Vacances!$A$3:$A$202,1),2)=1," ","")</f>
        <v/>
      </c>
      <c r="F255" s="27" t="str">
        <f>IF(MOD(MATCH(D255,Vacances!$B$3:$B$202,1),2)=1," ","")</f>
        <v/>
      </c>
      <c r="G255" s="27" t="str">
        <f>IF(MOD(MATCH(D255,Vacances!$C$3:$C$202,1),2)=1," ","")</f>
        <v/>
      </c>
      <c r="H255" s="28" t="str">
        <v xml:space="preserve"> </v>
      </c>
      <c r="I255" s="29"/>
      <c r="J255" s="87" t="str">
        <v/>
      </c>
    </row>
    <row r="256" spans="2:10" ht="15" x14ac:dyDescent="0.25">
      <c r="B256" s="78" t="str">
        <v/>
      </c>
      <c r="C256" s="25" t="str">
        <v>J</v>
      </c>
      <c r="D256" s="26">
        <f t="shared" si="3"/>
        <v>46275</v>
      </c>
      <c r="E256" s="27" t="str">
        <f>IF(MOD(MATCH(D256,Vacances!$A$3:$A$202,1),2)=1," ","")</f>
        <v/>
      </c>
      <c r="F256" s="27" t="str">
        <f>IF(MOD(MATCH(D256,Vacances!$B$3:$B$202,1),2)=1," ","")</f>
        <v/>
      </c>
      <c r="G256" s="27" t="str">
        <f>IF(MOD(MATCH(D256,Vacances!$C$3:$C$202,1),2)=1," ","")</f>
        <v/>
      </c>
      <c r="H256" s="28" t="str">
        <v xml:space="preserve"> </v>
      </c>
      <c r="I256" s="29"/>
      <c r="J256" s="87">
        <v>37</v>
      </c>
    </row>
    <row r="257" spans="2:10" ht="15" x14ac:dyDescent="0.25">
      <c r="B257" s="78" t="str">
        <v/>
      </c>
      <c r="C257" s="25" t="str">
        <v>V</v>
      </c>
      <c r="D257" s="26">
        <f t="shared" si="3"/>
        <v>46276</v>
      </c>
      <c r="E257" s="27" t="str">
        <f>IF(MOD(MATCH(D257,Vacances!$A$3:$A$202,1),2)=1," ","")</f>
        <v/>
      </c>
      <c r="F257" s="27" t="str">
        <f>IF(MOD(MATCH(D257,Vacances!$B$3:$B$202,1),2)=1," ","")</f>
        <v/>
      </c>
      <c r="G257" s="27" t="str">
        <f>IF(MOD(MATCH(D257,Vacances!$C$3:$C$202,1),2)=1," ","")</f>
        <v/>
      </c>
      <c r="H257" s="28" t="str">
        <v xml:space="preserve"> </v>
      </c>
      <c r="I257" s="29"/>
      <c r="J257" s="87" t="str">
        <v/>
      </c>
    </row>
    <row r="258" spans="2:10" ht="15" x14ac:dyDescent="0.25">
      <c r="B258" s="78" t="str">
        <v/>
      </c>
      <c r="C258" s="25" t="str">
        <v>S</v>
      </c>
      <c r="D258" s="26">
        <f t="shared" si="3"/>
        <v>46277</v>
      </c>
      <c r="E258" s="27" t="str">
        <f>IF(MOD(MATCH(D258,Vacances!$A$3:$A$202,1),2)=1," ","")</f>
        <v/>
      </c>
      <c r="F258" s="27" t="str">
        <f>IF(MOD(MATCH(D258,Vacances!$B$3:$B$202,1),2)=1," ","")</f>
        <v/>
      </c>
      <c r="G258" s="27" t="str">
        <f>IF(MOD(MATCH(D258,Vacances!$C$3:$C$202,1),2)=1," ","")</f>
        <v/>
      </c>
      <c r="H258" s="28" t="str">
        <v xml:space="preserve"> </v>
      </c>
      <c r="I258" s="29"/>
      <c r="J258" s="87" t="str">
        <v/>
      </c>
    </row>
    <row r="259" spans="2:10" ht="15" x14ac:dyDescent="0.25">
      <c r="B259" s="78" t="str">
        <v/>
      </c>
      <c r="C259" s="25" t="str">
        <v>D</v>
      </c>
      <c r="D259" s="26">
        <f t="shared" si="3"/>
        <v>46278</v>
      </c>
      <c r="E259" s="27" t="str">
        <f>IF(MOD(MATCH(D259,Vacances!$A$3:$A$202,1),2)=1," ","")</f>
        <v/>
      </c>
      <c r="F259" s="27" t="str">
        <f>IF(MOD(MATCH(D259,Vacances!$B$3:$B$202,1),2)=1," ","")</f>
        <v/>
      </c>
      <c r="G259" s="27" t="str">
        <f>IF(MOD(MATCH(D259,Vacances!$C$3:$C$202,1),2)=1," ","")</f>
        <v/>
      </c>
      <c r="H259" s="28" t="str">
        <v xml:space="preserve"> </v>
      </c>
      <c r="I259" s="29"/>
      <c r="J259" s="87" t="str">
        <v/>
      </c>
    </row>
    <row r="260" spans="2:10" ht="15" x14ac:dyDescent="0.25">
      <c r="B260" s="78" t="str">
        <v/>
      </c>
      <c r="C260" s="25" t="str">
        <v>L</v>
      </c>
      <c r="D260" s="26">
        <f t="shared" si="3"/>
        <v>46279</v>
      </c>
      <c r="E260" s="27" t="str">
        <f>IF(MOD(MATCH(D260,Vacances!$A$3:$A$202,1),2)=1," ","")</f>
        <v/>
      </c>
      <c r="F260" s="27" t="str">
        <f>IF(MOD(MATCH(D260,Vacances!$B$3:$B$202,1),2)=1," ","")</f>
        <v/>
      </c>
      <c r="G260" s="27" t="str">
        <f>IF(MOD(MATCH(D260,Vacances!$C$3:$C$202,1),2)=1," ","")</f>
        <v/>
      </c>
      <c r="H260" s="28" t="str">
        <v xml:space="preserve"> </v>
      </c>
      <c r="I260" s="29"/>
      <c r="J260" s="87" t="str">
        <v/>
      </c>
    </row>
    <row r="261" spans="2:10" ht="15" x14ac:dyDescent="0.25">
      <c r="B261" s="78" t="str">
        <v/>
      </c>
      <c r="C261" s="25" t="str">
        <v>M</v>
      </c>
      <c r="D261" s="26">
        <f t="shared" ref="D261:D324" si="4">D260+1</f>
        <v>46280</v>
      </c>
      <c r="E261" s="27" t="str">
        <f>IF(MOD(MATCH(D261,Vacances!$A$3:$A$202,1),2)=1," ","")</f>
        <v/>
      </c>
      <c r="F261" s="27" t="str">
        <f>IF(MOD(MATCH(D261,Vacances!$B$3:$B$202,1),2)=1," ","")</f>
        <v/>
      </c>
      <c r="G261" s="27" t="str">
        <f>IF(MOD(MATCH(D261,Vacances!$C$3:$C$202,1),2)=1," ","")</f>
        <v/>
      </c>
      <c r="H261" s="28" t="str">
        <v xml:space="preserve"> </v>
      </c>
      <c r="I261" s="29"/>
      <c r="J261" s="87" t="str">
        <v/>
      </c>
    </row>
    <row r="262" spans="2:10" ht="15" x14ac:dyDescent="0.25">
      <c r="B262" s="78" t="str">
        <v/>
      </c>
      <c r="C262" s="25" t="str">
        <v>M</v>
      </c>
      <c r="D262" s="26">
        <f t="shared" si="4"/>
        <v>46281</v>
      </c>
      <c r="E262" s="27" t="str">
        <f>IF(MOD(MATCH(D262,Vacances!$A$3:$A$202,1),2)=1," ","")</f>
        <v/>
      </c>
      <c r="F262" s="27" t="str">
        <f>IF(MOD(MATCH(D262,Vacances!$B$3:$B$202,1),2)=1," ","")</f>
        <v/>
      </c>
      <c r="G262" s="27" t="str">
        <f>IF(MOD(MATCH(D262,Vacances!$C$3:$C$202,1),2)=1," ","")</f>
        <v/>
      </c>
      <c r="H262" s="28" t="str">
        <v xml:space="preserve"> </v>
      </c>
      <c r="I262" s="29"/>
      <c r="J262" s="87" t="str">
        <v/>
      </c>
    </row>
    <row r="263" spans="2:10" ht="15" x14ac:dyDescent="0.25">
      <c r="B263" s="78" t="str">
        <v/>
      </c>
      <c r="C263" s="25" t="str">
        <v>J</v>
      </c>
      <c r="D263" s="26">
        <f t="shared" si="4"/>
        <v>46282</v>
      </c>
      <c r="E263" s="27" t="str">
        <f>IF(MOD(MATCH(D263,Vacances!$A$3:$A$202,1),2)=1," ","")</f>
        <v/>
      </c>
      <c r="F263" s="27" t="str">
        <f>IF(MOD(MATCH(D263,Vacances!$B$3:$B$202,1),2)=1," ","")</f>
        <v/>
      </c>
      <c r="G263" s="27" t="str">
        <f>IF(MOD(MATCH(D263,Vacances!$C$3:$C$202,1),2)=1," ","")</f>
        <v/>
      </c>
      <c r="H263" s="28" t="str">
        <v xml:space="preserve"> </v>
      </c>
      <c r="I263" s="29"/>
      <c r="J263" s="87">
        <v>38</v>
      </c>
    </row>
    <row r="264" spans="2:10" ht="15" x14ac:dyDescent="0.25">
      <c r="B264" s="78" t="str">
        <v/>
      </c>
      <c r="C264" s="25" t="str">
        <v>V</v>
      </c>
      <c r="D264" s="26">
        <f t="shared" si="4"/>
        <v>46283</v>
      </c>
      <c r="E264" s="27" t="str">
        <f>IF(MOD(MATCH(D264,Vacances!$A$3:$A$202,1),2)=1," ","")</f>
        <v/>
      </c>
      <c r="F264" s="27" t="str">
        <f>IF(MOD(MATCH(D264,Vacances!$B$3:$B$202,1),2)=1," ","")</f>
        <v/>
      </c>
      <c r="G264" s="27" t="str">
        <f>IF(MOD(MATCH(D264,Vacances!$C$3:$C$202,1),2)=1," ","")</f>
        <v/>
      </c>
      <c r="H264" s="28" t="str">
        <v xml:space="preserve"> </v>
      </c>
      <c r="I264" s="29"/>
      <c r="J264" s="87" t="str">
        <v/>
      </c>
    </row>
    <row r="265" spans="2:10" ht="15" x14ac:dyDescent="0.25">
      <c r="B265" s="78" t="str">
        <v/>
      </c>
      <c r="C265" s="25" t="str">
        <v>S</v>
      </c>
      <c r="D265" s="26">
        <f t="shared" si="4"/>
        <v>46284</v>
      </c>
      <c r="E265" s="27" t="str">
        <f>IF(MOD(MATCH(D265,Vacances!$A$3:$A$202,1),2)=1," ","")</f>
        <v/>
      </c>
      <c r="F265" s="27" t="str">
        <f>IF(MOD(MATCH(D265,Vacances!$B$3:$B$202,1),2)=1," ","")</f>
        <v/>
      </c>
      <c r="G265" s="27" t="str">
        <f>IF(MOD(MATCH(D265,Vacances!$C$3:$C$202,1),2)=1," ","")</f>
        <v/>
      </c>
      <c r="H265" s="28" t="str">
        <v xml:space="preserve"> </v>
      </c>
      <c r="I265" s="29"/>
      <c r="J265" s="87" t="str">
        <v/>
      </c>
    </row>
    <row r="266" spans="2:10" ht="15" x14ac:dyDescent="0.25">
      <c r="B266" s="78" t="str">
        <v/>
      </c>
      <c r="C266" s="25" t="str">
        <v>D</v>
      </c>
      <c r="D266" s="26">
        <f t="shared" si="4"/>
        <v>46285</v>
      </c>
      <c r="E266" s="27" t="str">
        <f>IF(MOD(MATCH(D266,Vacances!$A$3:$A$202,1),2)=1," ","")</f>
        <v/>
      </c>
      <c r="F266" s="27" t="str">
        <f>IF(MOD(MATCH(D266,Vacances!$B$3:$B$202,1),2)=1," ","")</f>
        <v/>
      </c>
      <c r="G266" s="27" t="str">
        <f>IF(MOD(MATCH(D266,Vacances!$C$3:$C$202,1),2)=1," ","")</f>
        <v/>
      </c>
      <c r="H266" s="28" t="str">
        <v xml:space="preserve"> </v>
      </c>
      <c r="I266" s="29"/>
      <c r="J266" s="87" t="str">
        <v/>
      </c>
    </row>
    <row r="267" spans="2:10" ht="15" x14ac:dyDescent="0.25">
      <c r="B267" s="78" t="str">
        <v/>
      </c>
      <c r="C267" s="25" t="str">
        <v>L</v>
      </c>
      <c r="D267" s="26">
        <f t="shared" si="4"/>
        <v>46286</v>
      </c>
      <c r="E267" s="27" t="str">
        <f>IF(MOD(MATCH(D267,Vacances!$A$3:$A$202,1),2)=1," ","")</f>
        <v/>
      </c>
      <c r="F267" s="27" t="str">
        <f>IF(MOD(MATCH(D267,Vacances!$B$3:$B$202,1),2)=1," ","")</f>
        <v/>
      </c>
      <c r="G267" s="27" t="str">
        <f>IF(MOD(MATCH(D267,Vacances!$C$3:$C$202,1),2)=1," ","")</f>
        <v/>
      </c>
      <c r="H267" s="28" t="str">
        <v xml:space="preserve"> </v>
      </c>
      <c r="I267" s="29"/>
      <c r="J267" s="87" t="str">
        <v/>
      </c>
    </row>
    <row r="268" spans="2:10" ht="15" x14ac:dyDescent="0.25">
      <c r="B268" s="78" t="str">
        <v/>
      </c>
      <c r="C268" s="25" t="str">
        <v>M</v>
      </c>
      <c r="D268" s="26">
        <f t="shared" si="4"/>
        <v>46287</v>
      </c>
      <c r="E268" s="27" t="str">
        <f>IF(MOD(MATCH(D268,Vacances!$A$3:$A$202,1),2)=1," ","")</f>
        <v/>
      </c>
      <c r="F268" s="27" t="str">
        <f>IF(MOD(MATCH(D268,Vacances!$B$3:$B$202,1),2)=1," ","")</f>
        <v/>
      </c>
      <c r="G268" s="27" t="str">
        <f>IF(MOD(MATCH(D268,Vacances!$C$3:$C$202,1),2)=1," ","")</f>
        <v/>
      </c>
      <c r="H268" s="28" t="str">
        <v xml:space="preserve"> </v>
      </c>
      <c r="I268" s="29"/>
      <c r="J268" s="87" t="str">
        <v/>
      </c>
    </row>
    <row r="269" spans="2:10" ht="15" x14ac:dyDescent="0.25">
      <c r="B269" s="78" t="str">
        <v/>
      </c>
      <c r="C269" s="25" t="str">
        <v>M</v>
      </c>
      <c r="D269" s="26">
        <f t="shared" si="4"/>
        <v>46288</v>
      </c>
      <c r="E269" s="27" t="str">
        <f>IF(MOD(MATCH(D269,Vacances!$A$3:$A$202,1),2)=1," ","")</f>
        <v/>
      </c>
      <c r="F269" s="27" t="str">
        <f>IF(MOD(MATCH(D269,Vacances!$B$3:$B$202,1),2)=1," ","")</f>
        <v/>
      </c>
      <c r="G269" s="27" t="str">
        <f>IF(MOD(MATCH(D269,Vacances!$C$3:$C$202,1),2)=1," ","")</f>
        <v/>
      </c>
      <c r="H269" s="28" t="str">
        <v xml:space="preserve"> </v>
      </c>
      <c r="I269" s="29"/>
      <c r="J269" s="87" t="str">
        <v/>
      </c>
    </row>
    <row r="270" spans="2:10" ht="15" x14ac:dyDescent="0.25">
      <c r="B270" s="78" t="str">
        <v/>
      </c>
      <c r="C270" s="25" t="str">
        <v>J</v>
      </c>
      <c r="D270" s="26">
        <f t="shared" si="4"/>
        <v>46289</v>
      </c>
      <c r="E270" s="27" t="str">
        <f>IF(MOD(MATCH(D270,Vacances!$A$3:$A$202,1),2)=1," ","")</f>
        <v/>
      </c>
      <c r="F270" s="27" t="str">
        <f>IF(MOD(MATCH(D270,Vacances!$B$3:$B$202,1),2)=1," ","")</f>
        <v/>
      </c>
      <c r="G270" s="27" t="str">
        <f>IF(MOD(MATCH(D270,Vacances!$C$3:$C$202,1),2)=1," ","")</f>
        <v/>
      </c>
      <c r="H270" s="28" t="str">
        <v xml:space="preserve"> </v>
      </c>
      <c r="I270" s="29"/>
      <c r="J270" s="87">
        <v>39</v>
      </c>
    </row>
    <row r="271" spans="2:10" ht="15" x14ac:dyDescent="0.25">
      <c r="B271" s="78" t="str">
        <v/>
      </c>
      <c r="C271" s="25" t="str">
        <v>V</v>
      </c>
      <c r="D271" s="26">
        <f t="shared" si="4"/>
        <v>46290</v>
      </c>
      <c r="E271" s="27" t="str">
        <f>IF(MOD(MATCH(D271,Vacances!$A$3:$A$202,1),2)=1," ","")</f>
        <v/>
      </c>
      <c r="F271" s="27" t="str">
        <f>IF(MOD(MATCH(D271,Vacances!$B$3:$B$202,1),2)=1," ","")</f>
        <v/>
      </c>
      <c r="G271" s="27" t="str">
        <f>IF(MOD(MATCH(D271,Vacances!$C$3:$C$202,1),2)=1," ","")</f>
        <v/>
      </c>
      <c r="H271" s="28" t="str">
        <v xml:space="preserve"> </v>
      </c>
      <c r="I271" s="29"/>
      <c r="J271" s="87" t="str">
        <v/>
      </c>
    </row>
    <row r="272" spans="2:10" ht="15" x14ac:dyDescent="0.25">
      <c r="B272" s="78" t="str">
        <v/>
      </c>
      <c r="C272" s="25" t="str">
        <v>S</v>
      </c>
      <c r="D272" s="26">
        <f t="shared" si="4"/>
        <v>46291</v>
      </c>
      <c r="E272" s="27" t="str">
        <f>IF(MOD(MATCH(D272,Vacances!$A$3:$A$202,1),2)=1," ","")</f>
        <v/>
      </c>
      <c r="F272" s="27" t="str">
        <f>IF(MOD(MATCH(D272,Vacances!$B$3:$B$202,1),2)=1," ","")</f>
        <v/>
      </c>
      <c r="G272" s="27" t="str">
        <f>IF(MOD(MATCH(D272,Vacances!$C$3:$C$202,1),2)=1," ","")</f>
        <v/>
      </c>
      <c r="H272" s="28" t="str">
        <v xml:space="preserve"> </v>
      </c>
      <c r="I272" s="29"/>
      <c r="J272" s="87" t="str">
        <v/>
      </c>
    </row>
    <row r="273" spans="2:10" ht="15" x14ac:dyDescent="0.25">
      <c r="B273" s="78" t="str">
        <v/>
      </c>
      <c r="C273" s="25" t="str">
        <v>D</v>
      </c>
      <c r="D273" s="26">
        <f t="shared" si="4"/>
        <v>46292</v>
      </c>
      <c r="E273" s="27" t="str">
        <f>IF(MOD(MATCH(D273,Vacances!$A$3:$A$202,1),2)=1," ","")</f>
        <v/>
      </c>
      <c r="F273" s="27" t="str">
        <f>IF(MOD(MATCH(D273,Vacances!$B$3:$B$202,1),2)=1," ","")</f>
        <v/>
      </c>
      <c r="G273" s="27" t="str">
        <f>IF(MOD(MATCH(D273,Vacances!$C$3:$C$202,1),2)=1," ","")</f>
        <v/>
      </c>
      <c r="H273" s="28" t="str">
        <v xml:space="preserve"> </v>
      </c>
      <c r="I273" s="29"/>
      <c r="J273" s="87" t="str">
        <v/>
      </c>
    </row>
    <row r="274" spans="2:10" ht="15" x14ac:dyDescent="0.25">
      <c r="B274" s="78" t="str">
        <v/>
      </c>
      <c r="C274" s="25" t="str">
        <v>L</v>
      </c>
      <c r="D274" s="26">
        <f t="shared" si="4"/>
        <v>46293</v>
      </c>
      <c r="E274" s="27" t="str">
        <f>IF(MOD(MATCH(D274,Vacances!$A$3:$A$202,1),2)=1," ","")</f>
        <v/>
      </c>
      <c r="F274" s="27" t="str">
        <f>IF(MOD(MATCH(D274,Vacances!$B$3:$B$202,1),2)=1," ","")</f>
        <v/>
      </c>
      <c r="G274" s="27" t="str">
        <f>IF(MOD(MATCH(D274,Vacances!$C$3:$C$202,1),2)=1," ","")</f>
        <v/>
      </c>
      <c r="H274" s="28" t="str">
        <v xml:space="preserve"> </v>
      </c>
      <c r="I274" s="29"/>
      <c r="J274" s="87" t="str">
        <v/>
      </c>
    </row>
    <row r="275" spans="2:10" ht="15" x14ac:dyDescent="0.25">
      <c r="B275" s="78" t="str">
        <v/>
      </c>
      <c r="C275" s="25" t="str">
        <v>M</v>
      </c>
      <c r="D275" s="26">
        <f t="shared" si="4"/>
        <v>46294</v>
      </c>
      <c r="E275" s="27" t="str">
        <f>IF(MOD(MATCH(D275,Vacances!$A$3:$A$202,1),2)=1," ","")</f>
        <v/>
      </c>
      <c r="F275" s="27" t="str">
        <f>IF(MOD(MATCH(D275,Vacances!$B$3:$B$202,1),2)=1," ","")</f>
        <v/>
      </c>
      <c r="G275" s="27" t="str">
        <f>IF(MOD(MATCH(D275,Vacances!$C$3:$C$202,1),2)=1," ","")</f>
        <v/>
      </c>
      <c r="H275" s="28" t="str">
        <v xml:space="preserve"> </v>
      </c>
      <c r="I275" s="29"/>
      <c r="J275" s="87" t="str">
        <v/>
      </c>
    </row>
    <row r="276" spans="2:10" ht="15" x14ac:dyDescent="0.25">
      <c r="B276" s="78" t="str">
        <v/>
      </c>
      <c r="C276" s="25" t="str">
        <v>M</v>
      </c>
      <c r="D276" s="26">
        <f t="shared" si="4"/>
        <v>46295</v>
      </c>
      <c r="E276" s="27" t="str">
        <f>IF(MOD(MATCH(D276,Vacances!$A$3:$A$202,1),2)=1," ","")</f>
        <v/>
      </c>
      <c r="F276" s="27" t="str">
        <f>IF(MOD(MATCH(D276,Vacances!$B$3:$B$202,1),2)=1," ","")</f>
        <v/>
      </c>
      <c r="G276" s="27" t="str">
        <f>IF(MOD(MATCH(D276,Vacances!$C$3:$C$202,1),2)=1," ","")</f>
        <v/>
      </c>
      <c r="H276" s="28" t="str">
        <v xml:space="preserve"> </v>
      </c>
      <c r="I276" s="29"/>
      <c r="J276" s="87" t="str">
        <v/>
      </c>
    </row>
    <row r="277" spans="2:10" ht="15" x14ac:dyDescent="0.25">
      <c r="B277" s="78" t="str">
        <v>OCTOBRE</v>
      </c>
      <c r="C277" s="25" t="str">
        <v>J</v>
      </c>
      <c r="D277" s="26">
        <f t="shared" si="4"/>
        <v>46296</v>
      </c>
      <c r="E277" s="27" t="str">
        <f>IF(MOD(MATCH(D277,Vacances!$A$3:$A$202,1),2)=1," ","")</f>
        <v/>
      </c>
      <c r="F277" s="27" t="str">
        <f>IF(MOD(MATCH(D277,Vacances!$B$3:$B$202,1),2)=1," ","")</f>
        <v/>
      </c>
      <c r="G277" s="27" t="str">
        <f>IF(MOD(MATCH(D277,Vacances!$C$3:$C$202,1),2)=1," ","")</f>
        <v/>
      </c>
      <c r="H277" s="28" t="str">
        <v xml:space="preserve"> </v>
      </c>
      <c r="I277" s="29"/>
      <c r="J277" s="87">
        <v>40</v>
      </c>
    </row>
    <row r="278" spans="2:10" ht="15" x14ac:dyDescent="0.25">
      <c r="B278" s="78">
        <v>2026</v>
      </c>
      <c r="C278" s="25" t="str">
        <v>V</v>
      </c>
      <c r="D278" s="26">
        <f t="shared" si="4"/>
        <v>46297</v>
      </c>
      <c r="E278" s="27" t="str">
        <f>IF(MOD(MATCH(D278,Vacances!$A$3:$A$202,1),2)=1," ","")</f>
        <v/>
      </c>
      <c r="F278" s="27" t="str">
        <f>IF(MOD(MATCH(D278,Vacances!$B$3:$B$202,1),2)=1," ","")</f>
        <v/>
      </c>
      <c r="G278" s="27" t="str">
        <f>IF(MOD(MATCH(D278,Vacances!$C$3:$C$202,1),2)=1," ","")</f>
        <v/>
      </c>
      <c r="H278" s="28" t="str">
        <v xml:space="preserve"> </v>
      </c>
      <c r="I278" s="29"/>
      <c r="J278" s="87" t="str">
        <v/>
      </c>
    </row>
    <row r="279" spans="2:10" ht="15" x14ac:dyDescent="0.25">
      <c r="B279" s="78" t="str">
        <v/>
      </c>
      <c r="C279" s="25" t="str">
        <v>S</v>
      </c>
      <c r="D279" s="26">
        <f t="shared" si="4"/>
        <v>46298</v>
      </c>
      <c r="E279" s="27" t="str">
        <f>IF(MOD(MATCH(D279,Vacances!$A$3:$A$202,1),2)=1," ","")</f>
        <v/>
      </c>
      <c r="F279" s="27" t="str">
        <f>IF(MOD(MATCH(D279,Vacances!$B$3:$B$202,1),2)=1," ","")</f>
        <v/>
      </c>
      <c r="G279" s="27" t="str">
        <f>IF(MOD(MATCH(D279,Vacances!$C$3:$C$202,1),2)=1," ","")</f>
        <v/>
      </c>
      <c r="H279" s="28" t="str">
        <v xml:space="preserve"> </v>
      </c>
      <c r="I279" s="29"/>
      <c r="J279" s="87" t="str">
        <v/>
      </c>
    </row>
    <row r="280" spans="2:10" ht="15" x14ac:dyDescent="0.25">
      <c r="B280" s="78" t="str">
        <v/>
      </c>
      <c r="C280" s="25" t="str">
        <v>D</v>
      </c>
      <c r="D280" s="26">
        <f t="shared" si="4"/>
        <v>46299</v>
      </c>
      <c r="E280" s="27" t="str">
        <f>IF(MOD(MATCH(D280,Vacances!$A$3:$A$202,1),2)=1," ","")</f>
        <v/>
      </c>
      <c r="F280" s="27" t="str">
        <f>IF(MOD(MATCH(D280,Vacances!$B$3:$B$202,1),2)=1," ","")</f>
        <v/>
      </c>
      <c r="G280" s="27" t="str">
        <f>IF(MOD(MATCH(D280,Vacances!$C$3:$C$202,1),2)=1," ","")</f>
        <v/>
      </c>
      <c r="H280" s="28" t="str">
        <v xml:space="preserve"> </v>
      </c>
      <c r="I280" s="29"/>
      <c r="J280" s="87" t="str">
        <v/>
      </c>
    </row>
    <row r="281" spans="2:10" ht="15" x14ac:dyDescent="0.25">
      <c r="B281" s="78" t="str">
        <v/>
      </c>
      <c r="C281" s="25" t="str">
        <v>L</v>
      </c>
      <c r="D281" s="26">
        <f t="shared" si="4"/>
        <v>46300</v>
      </c>
      <c r="E281" s="27" t="str">
        <f>IF(MOD(MATCH(D281,Vacances!$A$3:$A$202,1),2)=1," ","")</f>
        <v/>
      </c>
      <c r="F281" s="27" t="str">
        <f>IF(MOD(MATCH(D281,Vacances!$B$3:$B$202,1),2)=1," ","")</f>
        <v/>
      </c>
      <c r="G281" s="27" t="str">
        <f>IF(MOD(MATCH(D281,Vacances!$C$3:$C$202,1),2)=1," ","")</f>
        <v/>
      </c>
      <c r="H281" s="28" t="str">
        <v xml:space="preserve"> </v>
      </c>
      <c r="I281" s="29"/>
      <c r="J281" s="87" t="str">
        <v/>
      </c>
    </row>
    <row r="282" spans="2:10" ht="15" x14ac:dyDescent="0.25">
      <c r="B282" s="78" t="str">
        <v/>
      </c>
      <c r="C282" s="25" t="str">
        <v>M</v>
      </c>
      <c r="D282" s="26">
        <f t="shared" si="4"/>
        <v>46301</v>
      </c>
      <c r="E282" s="27" t="str">
        <f>IF(MOD(MATCH(D282,Vacances!$A$3:$A$202,1),2)=1," ","")</f>
        <v/>
      </c>
      <c r="F282" s="27" t="str">
        <f>IF(MOD(MATCH(D282,Vacances!$B$3:$B$202,1),2)=1," ","")</f>
        <v/>
      </c>
      <c r="G282" s="27" t="str">
        <f>IF(MOD(MATCH(D282,Vacances!$C$3:$C$202,1),2)=1," ","")</f>
        <v/>
      </c>
      <c r="H282" s="28" t="str">
        <v xml:space="preserve"> </v>
      </c>
      <c r="I282" s="29"/>
      <c r="J282" s="87" t="str">
        <v/>
      </c>
    </row>
    <row r="283" spans="2:10" ht="15" x14ac:dyDescent="0.25">
      <c r="B283" s="78" t="str">
        <v/>
      </c>
      <c r="C283" s="25" t="str">
        <v>M</v>
      </c>
      <c r="D283" s="26">
        <f t="shared" si="4"/>
        <v>46302</v>
      </c>
      <c r="E283" s="27" t="str">
        <f>IF(MOD(MATCH(D283,Vacances!$A$3:$A$202,1),2)=1," ","")</f>
        <v/>
      </c>
      <c r="F283" s="27" t="str">
        <f>IF(MOD(MATCH(D283,Vacances!$B$3:$B$202,1),2)=1," ","")</f>
        <v/>
      </c>
      <c r="G283" s="27" t="str">
        <f>IF(MOD(MATCH(D283,Vacances!$C$3:$C$202,1),2)=1," ","")</f>
        <v/>
      </c>
      <c r="H283" s="28" t="str">
        <v xml:space="preserve"> </v>
      </c>
      <c r="I283" s="29"/>
      <c r="J283" s="87" t="str">
        <v/>
      </c>
    </row>
    <row r="284" spans="2:10" ht="15" x14ac:dyDescent="0.25">
      <c r="B284" s="78" t="str">
        <v/>
      </c>
      <c r="C284" s="25" t="str">
        <v>J</v>
      </c>
      <c r="D284" s="26">
        <f t="shared" si="4"/>
        <v>46303</v>
      </c>
      <c r="E284" s="27" t="str">
        <f>IF(MOD(MATCH(D284,Vacances!$A$3:$A$202,1),2)=1," ","")</f>
        <v/>
      </c>
      <c r="F284" s="27" t="str">
        <f>IF(MOD(MATCH(D284,Vacances!$B$3:$B$202,1),2)=1," ","")</f>
        <v/>
      </c>
      <c r="G284" s="27" t="str">
        <f>IF(MOD(MATCH(D284,Vacances!$C$3:$C$202,1),2)=1," ","")</f>
        <v/>
      </c>
      <c r="H284" s="28" t="str">
        <v xml:space="preserve"> </v>
      </c>
      <c r="I284" s="29"/>
      <c r="J284" s="87">
        <v>41</v>
      </c>
    </row>
    <row r="285" spans="2:10" ht="15" x14ac:dyDescent="0.25">
      <c r="B285" s="78" t="str">
        <v/>
      </c>
      <c r="C285" s="25" t="str">
        <v>V</v>
      </c>
      <c r="D285" s="26">
        <f t="shared" si="4"/>
        <v>46304</v>
      </c>
      <c r="E285" s="27" t="str">
        <f>IF(MOD(MATCH(D285,Vacances!$A$3:$A$202,1),2)=1," ","")</f>
        <v/>
      </c>
      <c r="F285" s="27" t="str">
        <f>IF(MOD(MATCH(D285,Vacances!$B$3:$B$202,1),2)=1," ","")</f>
        <v/>
      </c>
      <c r="G285" s="27" t="str">
        <f>IF(MOD(MATCH(D285,Vacances!$C$3:$C$202,1),2)=1," ","")</f>
        <v/>
      </c>
      <c r="H285" s="28" t="str">
        <v xml:space="preserve"> </v>
      </c>
      <c r="I285" s="29"/>
      <c r="J285" s="87" t="str">
        <v/>
      </c>
    </row>
    <row r="286" spans="2:10" ht="15" x14ac:dyDescent="0.25">
      <c r="B286" s="78" t="str">
        <v/>
      </c>
      <c r="C286" s="25" t="str">
        <v>S</v>
      </c>
      <c r="D286" s="26">
        <f t="shared" si="4"/>
        <v>46305</v>
      </c>
      <c r="E286" s="27" t="str">
        <f>IF(MOD(MATCH(D286,Vacances!$A$3:$A$202,1),2)=1," ","")</f>
        <v/>
      </c>
      <c r="F286" s="27" t="str">
        <f>IF(MOD(MATCH(D286,Vacances!$B$3:$B$202,1),2)=1," ","")</f>
        <v/>
      </c>
      <c r="G286" s="27" t="str">
        <f>IF(MOD(MATCH(D286,Vacances!$C$3:$C$202,1),2)=1," ","")</f>
        <v/>
      </c>
      <c r="H286" s="28" t="str">
        <v xml:space="preserve"> </v>
      </c>
      <c r="I286" s="29"/>
      <c r="J286" s="87" t="str">
        <v/>
      </c>
    </row>
    <row r="287" spans="2:10" ht="15" x14ac:dyDescent="0.25">
      <c r="B287" s="78" t="str">
        <v/>
      </c>
      <c r="C287" s="25" t="str">
        <v>D</v>
      </c>
      <c r="D287" s="26">
        <f t="shared" si="4"/>
        <v>46306</v>
      </c>
      <c r="E287" s="27" t="str">
        <f>IF(MOD(MATCH(D287,Vacances!$A$3:$A$202,1),2)=1," ","")</f>
        <v/>
      </c>
      <c r="F287" s="27" t="str">
        <f>IF(MOD(MATCH(D287,Vacances!$B$3:$B$202,1),2)=1," ","")</f>
        <v/>
      </c>
      <c r="G287" s="27" t="str">
        <f>IF(MOD(MATCH(D287,Vacances!$C$3:$C$202,1),2)=1," ","")</f>
        <v/>
      </c>
      <c r="H287" s="28" t="str">
        <v xml:space="preserve"> </v>
      </c>
      <c r="I287" s="29"/>
      <c r="J287" s="87" t="str">
        <v/>
      </c>
    </row>
    <row r="288" spans="2:10" ht="15" x14ac:dyDescent="0.25">
      <c r="B288" s="78" t="str">
        <v/>
      </c>
      <c r="C288" s="25" t="str">
        <v>L</v>
      </c>
      <c r="D288" s="26">
        <f t="shared" si="4"/>
        <v>46307</v>
      </c>
      <c r="E288" s="27" t="str">
        <f>IF(MOD(MATCH(D288,Vacances!$A$3:$A$202,1),2)=1," ","")</f>
        <v/>
      </c>
      <c r="F288" s="27" t="str">
        <f>IF(MOD(MATCH(D288,Vacances!$B$3:$B$202,1),2)=1," ","")</f>
        <v/>
      </c>
      <c r="G288" s="27" t="str">
        <f>IF(MOD(MATCH(D288,Vacances!$C$3:$C$202,1),2)=1," ","")</f>
        <v/>
      </c>
      <c r="H288" s="28" t="str">
        <v xml:space="preserve"> </v>
      </c>
      <c r="I288" s="29"/>
      <c r="J288" s="87" t="str">
        <v/>
      </c>
    </row>
    <row r="289" spans="2:10" ht="15" x14ac:dyDescent="0.25">
      <c r="B289" s="78" t="str">
        <v/>
      </c>
      <c r="C289" s="25" t="str">
        <v>M</v>
      </c>
      <c r="D289" s="26">
        <f t="shared" si="4"/>
        <v>46308</v>
      </c>
      <c r="E289" s="27" t="str">
        <f>IF(MOD(MATCH(D289,Vacances!$A$3:$A$202,1),2)=1," ","")</f>
        <v/>
      </c>
      <c r="F289" s="27" t="str">
        <f>IF(MOD(MATCH(D289,Vacances!$B$3:$B$202,1),2)=1," ","")</f>
        <v/>
      </c>
      <c r="G289" s="27" t="str">
        <f>IF(MOD(MATCH(D289,Vacances!$C$3:$C$202,1),2)=1," ","")</f>
        <v/>
      </c>
      <c r="H289" s="28" t="str">
        <v xml:space="preserve"> </v>
      </c>
      <c r="I289" s="29"/>
      <c r="J289" s="87" t="str">
        <v/>
      </c>
    </row>
    <row r="290" spans="2:10" ht="15" x14ac:dyDescent="0.25">
      <c r="B290" s="78" t="str">
        <v/>
      </c>
      <c r="C290" s="25" t="str">
        <v>M</v>
      </c>
      <c r="D290" s="26">
        <f t="shared" si="4"/>
        <v>46309</v>
      </c>
      <c r="E290" s="27" t="str">
        <f>IF(MOD(MATCH(D290,Vacances!$A$3:$A$202,1),2)=1," ","")</f>
        <v/>
      </c>
      <c r="F290" s="27" t="str">
        <f>IF(MOD(MATCH(D290,Vacances!$B$3:$B$202,1),2)=1," ","")</f>
        <v/>
      </c>
      <c r="G290" s="27" t="str">
        <f>IF(MOD(MATCH(D290,Vacances!$C$3:$C$202,1),2)=1," ","")</f>
        <v/>
      </c>
      <c r="H290" s="28" t="str">
        <v xml:space="preserve"> </v>
      </c>
      <c r="I290" s="29"/>
      <c r="J290" s="87" t="str">
        <v/>
      </c>
    </row>
    <row r="291" spans="2:10" ht="15" x14ac:dyDescent="0.25">
      <c r="B291" s="78" t="str">
        <v/>
      </c>
      <c r="C291" s="25" t="str">
        <v>J</v>
      </c>
      <c r="D291" s="26">
        <f t="shared" si="4"/>
        <v>46310</v>
      </c>
      <c r="E291" s="27" t="str">
        <f>IF(MOD(MATCH(D291,Vacances!$A$3:$A$202,1),2)=1," ","")</f>
        <v/>
      </c>
      <c r="F291" s="27" t="str">
        <f>IF(MOD(MATCH(D291,Vacances!$B$3:$B$202,1),2)=1," ","")</f>
        <v/>
      </c>
      <c r="G291" s="27" t="str">
        <f>IF(MOD(MATCH(D291,Vacances!$C$3:$C$202,1),2)=1," ","")</f>
        <v/>
      </c>
      <c r="H291" s="28" t="str">
        <v xml:space="preserve"> </v>
      </c>
      <c r="I291" s="29"/>
      <c r="J291" s="87">
        <v>42</v>
      </c>
    </row>
    <row r="292" spans="2:10" ht="15" x14ac:dyDescent="0.25">
      <c r="B292" s="78" t="str">
        <v/>
      </c>
      <c r="C292" s="25" t="str">
        <v>V</v>
      </c>
      <c r="D292" s="26">
        <f t="shared" si="4"/>
        <v>46311</v>
      </c>
      <c r="E292" s="27" t="str">
        <f>IF(MOD(MATCH(D292,Vacances!$A$3:$A$202,1),2)=1," ","")</f>
        <v/>
      </c>
      <c r="F292" s="27" t="str">
        <f>IF(MOD(MATCH(D292,Vacances!$B$3:$B$202,1),2)=1," ","")</f>
        <v/>
      </c>
      <c r="G292" s="27" t="str">
        <f>IF(MOD(MATCH(D292,Vacances!$C$3:$C$202,1),2)=1," ","")</f>
        <v/>
      </c>
      <c r="H292" s="28" t="str">
        <v xml:space="preserve"> </v>
      </c>
      <c r="I292" s="29"/>
      <c r="J292" s="87" t="str">
        <v/>
      </c>
    </row>
    <row r="293" spans="2:10" ht="15" x14ac:dyDescent="0.25">
      <c r="B293" s="78" t="str">
        <v/>
      </c>
      <c r="C293" s="25" t="str">
        <v>S</v>
      </c>
      <c r="D293" s="26">
        <f t="shared" si="4"/>
        <v>46312</v>
      </c>
      <c r="E293" s="27" t="str">
        <f>IF(MOD(MATCH(D293,Vacances!$A$3:$A$202,1),2)=1," ","")</f>
        <v/>
      </c>
      <c r="F293" s="27" t="str">
        <f>IF(MOD(MATCH(D293,Vacances!$B$3:$B$202,1),2)=1," ","")</f>
        <v/>
      </c>
      <c r="G293" s="27" t="str">
        <f>IF(MOD(MATCH(D293,Vacances!$C$3:$C$202,1),2)=1," ","")</f>
        <v/>
      </c>
      <c r="H293" s="28" t="str">
        <v xml:space="preserve"> </v>
      </c>
      <c r="I293" s="29"/>
      <c r="J293" s="87" t="str">
        <v/>
      </c>
    </row>
    <row r="294" spans="2:10" ht="15" x14ac:dyDescent="0.25">
      <c r="B294" s="78" t="str">
        <v/>
      </c>
      <c r="C294" s="25" t="str">
        <v>D</v>
      </c>
      <c r="D294" s="26">
        <f t="shared" si="4"/>
        <v>46313</v>
      </c>
      <c r="E294" s="27" t="str">
        <f>IF(MOD(MATCH(D294,Vacances!$A$3:$A$202,1),2)=1," ","")</f>
        <v xml:space="preserve"> </v>
      </c>
      <c r="F294" s="27" t="str">
        <f>IF(MOD(MATCH(D294,Vacances!$B$3:$B$202,1),2)=1," ","")</f>
        <v xml:space="preserve"> </v>
      </c>
      <c r="G294" s="27" t="str">
        <f>IF(MOD(MATCH(D294,Vacances!$C$3:$C$202,1),2)=1," ","")</f>
        <v xml:space="preserve"> </v>
      </c>
      <c r="H294" s="28" t="str">
        <v xml:space="preserve"> </v>
      </c>
      <c r="I294" s="29"/>
      <c r="J294" s="87" t="str">
        <v/>
      </c>
    </row>
    <row r="295" spans="2:10" ht="15" x14ac:dyDescent="0.25">
      <c r="B295" s="78" t="str">
        <v/>
      </c>
      <c r="C295" s="25" t="str">
        <v>L</v>
      </c>
      <c r="D295" s="26">
        <f t="shared" si="4"/>
        <v>46314</v>
      </c>
      <c r="E295" s="27" t="str">
        <f>IF(MOD(MATCH(D295,Vacances!$A$3:$A$202,1),2)=1," ","")</f>
        <v xml:space="preserve"> </v>
      </c>
      <c r="F295" s="27" t="str">
        <f>IF(MOD(MATCH(D295,Vacances!$B$3:$B$202,1),2)=1," ","")</f>
        <v xml:space="preserve"> </v>
      </c>
      <c r="G295" s="27" t="str">
        <f>IF(MOD(MATCH(D295,Vacances!$C$3:$C$202,1),2)=1," ","")</f>
        <v xml:space="preserve"> </v>
      </c>
      <c r="H295" s="28" t="str">
        <v xml:space="preserve"> </v>
      </c>
      <c r="I295" s="29"/>
      <c r="J295" s="87" t="str">
        <v/>
      </c>
    </row>
    <row r="296" spans="2:10" ht="15" x14ac:dyDescent="0.25">
      <c r="B296" s="78" t="str">
        <v/>
      </c>
      <c r="C296" s="25" t="str">
        <v>M</v>
      </c>
      <c r="D296" s="26">
        <f t="shared" si="4"/>
        <v>46315</v>
      </c>
      <c r="E296" s="27" t="str">
        <f>IF(MOD(MATCH(D296,Vacances!$A$3:$A$202,1),2)=1," ","")</f>
        <v xml:space="preserve"> </v>
      </c>
      <c r="F296" s="27" t="str">
        <f>IF(MOD(MATCH(D296,Vacances!$B$3:$B$202,1),2)=1," ","")</f>
        <v xml:space="preserve"> </v>
      </c>
      <c r="G296" s="27" t="str">
        <f>IF(MOD(MATCH(D296,Vacances!$C$3:$C$202,1),2)=1," ","")</f>
        <v xml:space="preserve"> </v>
      </c>
      <c r="H296" s="28" t="str">
        <v xml:space="preserve"> </v>
      </c>
      <c r="I296" s="29"/>
      <c r="J296" s="87" t="str">
        <v/>
      </c>
    </row>
    <row r="297" spans="2:10" ht="15" x14ac:dyDescent="0.25">
      <c r="B297" s="78" t="str">
        <v/>
      </c>
      <c r="C297" s="25" t="str">
        <v>M</v>
      </c>
      <c r="D297" s="26">
        <f t="shared" si="4"/>
        <v>46316</v>
      </c>
      <c r="E297" s="27" t="str">
        <f>IF(MOD(MATCH(D297,Vacances!$A$3:$A$202,1),2)=1," ","")</f>
        <v xml:space="preserve"> </v>
      </c>
      <c r="F297" s="27" t="str">
        <f>IF(MOD(MATCH(D297,Vacances!$B$3:$B$202,1),2)=1," ","")</f>
        <v xml:space="preserve"> </v>
      </c>
      <c r="G297" s="27" t="str">
        <f>IF(MOD(MATCH(D297,Vacances!$C$3:$C$202,1),2)=1," ","")</f>
        <v xml:space="preserve"> </v>
      </c>
      <c r="H297" s="28" t="str">
        <v xml:space="preserve"> </v>
      </c>
      <c r="I297" s="29"/>
      <c r="J297" s="87" t="str">
        <v/>
      </c>
    </row>
    <row r="298" spans="2:10" ht="15" x14ac:dyDescent="0.25">
      <c r="B298" s="78" t="str">
        <v/>
      </c>
      <c r="C298" s="25" t="str">
        <v>J</v>
      </c>
      <c r="D298" s="26">
        <f t="shared" si="4"/>
        <v>46317</v>
      </c>
      <c r="E298" s="27" t="str">
        <f>IF(MOD(MATCH(D298,Vacances!$A$3:$A$202,1),2)=1," ","")</f>
        <v xml:space="preserve"> </v>
      </c>
      <c r="F298" s="27" t="str">
        <f>IF(MOD(MATCH(D298,Vacances!$B$3:$B$202,1),2)=1," ","")</f>
        <v xml:space="preserve"> </v>
      </c>
      <c r="G298" s="27" t="str">
        <f>IF(MOD(MATCH(D298,Vacances!$C$3:$C$202,1),2)=1," ","")</f>
        <v xml:space="preserve"> </v>
      </c>
      <c r="H298" s="28" t="str">
        <v xml:space="preserve"> </v>
      </c>
      <c r="I298" s="29"/>
      <c r="J298" s="87">
        <v>43</v>
      </c>
    </row>
    <row r="299" spans="2:10" ht="15" x14ac:dyDescent="0.25">
      <c r="B299" s="78" t="str">
        <v/>
      </c>
      <c r="C299" s="25" t="str">
        <v>V</v>
      </c>
      <c r="D299" s="26">
        <f t="shared" si="4"/>
        <v>46318</v>
      </c>
      <c r="E299" s="27" t="str">
        <f>IF(MOD(MATCH(D299,Vacances!$A$3:$A$202,1),2)=1," ","")</f>
        <v xml:space="preserve"> </v>
      </c>
      <c r="F299" s="27" t="str">
        <f>IF(MOD(MATCH(D299,Vacances!$B$3:$B$202,1),2)=1," ","")</f>
        <v xml:space="preserve"> </v>
      </c>
      <c r="G299" s="27" t="str">
        <f>IF(MOD(MATCH(D299,Vacances!$C$3:$C$202,1),2)=1," ","")</f>
        <v xml:space="preserve"> </v>
      </c>
      <c r="H299" s="28" t="str">
        <v xml:space="preserve"> </v>
      </c>
      <c r="I299" s="29"/>
      <c r="J299" s="87" t="str">
        <v/>
      </c>
    </row>
    <row r="300" spans="2:10" ht="15" x14ac:dyDescent="0.25">
      <c r="B300" s="78" t="str">
        <v/>
      </c>
      <c r="C300" s="25" t="str">
        <v>S</v>
      </c>
      <c r="D300" s="26">
        <f t="shared" si="4"/>
        <v>46319</v>
      </c>
      <c r="E300" s="27" t="str">
        <f>IF(MOD(MATCH(D300,Vacances!$A$3:$A$202,1),2)=1," ","")</f>
        <v xml:space="preserve"> </v>
      </c>
      <c r="F300" s="27" t="str">
        <f>IF(MOD(MATCH(D300,Vacances!$B$3:$B$202,1),2)=1," ","")</f>
        <v xml:space="preserve"> </v>
      </c>
      <c r="G300" s="27" t="str">
        <f>IF(MOD(MATCH(D300,Vacances!$C$3:$C$202,1),2)=1," ","")</f>
        <v xml:space="preserve"> </v>
      </c>
      <c r="H300" s="28" t="str">
        <v xml:space="preserve"> </v>
      </c>
      <c r="I300" s="29"/>
      <c r="J300" s="87" t="str">
        <v/>
      </c>
    </row>
    <row r="301" spans="2:10" ht="15" x14ac:dyDescent="0.25">
      <c r="B301" s="78" t="str">
        <v/>
      </c>
      <c r="C301" s="25" t="str">
        <v>D</v>
      </c>
      <c r="D301" s="26">
        <f t="shared" si="4"/>
        <v>46320</v>
      </c>
      <c r="E301" s="27" t="str">
        <f>IF(MOD(MATCH(D301,Vacances!$A$3:$A$202,1),2)=1," ","")</f>
        <v xml:space="preserve"> </v>
      </c>
      <c r="F301" s="27" t="str">
        <f>IF(MOD(MATCH(D301,Vacances!$B$3:$B$202,1),2)=1," ","")</f>
        <v xml:space="preserve"> </v>
      </c>
      <c r="G301" s="27" t="str">
        <f>IF(MOD(MATCH(D301,Vacances!$C$3:$C$202,1),2)=1," ","")</f>
        <v xml:space="preserve"> </v>
      </c>
      <c r="H301" s="28" t="str">
        <v xml:space="preserve"> heure d'hiver -1h </v>
      </c>
      <c r="I301" s="29"/>
      <c r="J301" s="87" t="str">
        <v/>
      </c>
    </row>
    <row r="302" spans="2:10" ht="15" x14ac:dyDescent="0.25">
      <c r="B302" s="78" t="str">
        <v/>
      </c>
      <c r="C302" s="25" t="str">
        <v>L</v>
      </c>
      <c r="D302" s="26">
        <f t="shared" si="4"/>
        <v>46321</v>
      </c>
      <c r="E302" s="27" t="str">
        <f>IF(MOD(MATCH(D302,Vacances!$A$3:$A$202,1),2)=1," ","")</f>
        <v xml:space="preserve"> </v>
      </c>
      <c r="F302" s="27" t="str">
        <f>IF(MOD(MATCH(D302,Vacances!$B$3:$B$202,1),2)=1," ","")</f>
        <v xml:space="preserve"> </v>
      </c>
      <c r="G302" s="27" t="str">
        <f>IF(MOD(MATCH(D302,Vacances!$C$3:$C$202,1),2)=1," ","")</f>
        <v xml:space="preserve"> </v>
      </c>
      <c r="H302" s="28" t="str">
        <v xml:space="preserve"> </v>
      </c>
      <c r="I302" s="29"/>
      <c r="J302" s="87" t="str">
        <v/>
      </c>
    </row>
    <row r="303" spans="2:10" ht="15" x14ac:dyDescent="0.25">
      <c r="B303" s="78" t="str">
        <v/>
      </c>
      <c r="C303" s="25" t="str">
        <v>M</v>
      </c>
      <c r="D303" s="26">
        <f t="shared" si="4"/>
        <v>46322</v>
      </c>
      <c r="E303" s="27" t="str">
        <f>IF(MOD(MATCH(D303,Vacances!$A$3:$A$202,1),2)=1," ","")</f>
        <v xml:space="preserve"> </v>
      </c>
      <c r="F303" s="27" t="str">
        <f>IF(MOD(MATCH(D303,Vacances!$B$3:$B$202,1),2)=1," ","")</f>
        <v xml:space="preserve"> </v>
      </c>
      <c r="G303" s="27" t="str">
        <f>IF(MOD(MATCH(D303,Vacances!$C$3:$C$202,1),2)=1," ","")</f>
        <v xml:space="preserve"> </v>
      </c>
      <c r="H303" s="28" t="str">
        <v xml:space="preserve"> </v>
      </c>
      <c r="I303" s="29"/>
      <c r="J303" s="87" t="str">
        <v/>
      </c>
    </row>
    <row r="304" spans="2:10" ht="15" x14ac:dyDescent="0.25">
      <c r="B304" s="78" t="str">
        <v/>
      </c>
      <c r="C304" s="25" t="str">
        <v>M</v>
      </c>
      <c r="D304" s="26">
        <f t="shared" si="4"/>
        <v>46323</v>
      </c>
      <c r="E304" s="27" t="str">
        <f>IF(MOD(MATCH(D304,Vacances!$A$3:$A$202,1),2)=1," ","")</f>
        <v xml:space="preserve"> </v>
      </c>
      <c r="F304" s="27" t="str">
        <f>IF(MOD(MATCH(D304,Vacances!$B$3:$B$202,1),2)=1," ","")</f>
        <v xml:space="preserve"> </v>
      </c>
      <c r="G304" s="27" t="str">
        <f>IF(MOD(MATCH(D304,Vacances!$C$3:$C$202,1),2)=1," ","")</f>
        <v xml:space="preserve"> </v>
      </c>
      <c r="H304" s="28" t="str">
        <v xml:space="preserve"> </v>
      </c>
      <c r="I304" s="29"/>
      <c r="J304" s="87" t="str">
        <v/>
      </c>
    </row>
    <row r="305" spans="2:10" ht="15" x14ac:dyDescent="0.25">
      <c r="B305" s="78" t="str">
        <v/>
      </c>
      <c r="C305" s="25" t="str">
        <v>J</v>
      </c>
      <c r="D305" s="26">
        <f t="shared" si="4"/>
        <v>46324</v>
      </c>
      <c r="E305" s="27" t="str">
        <f>IF(MOD(MATCH(D305,Vacances!$A$3:$A$202,1),2)=1," ","")</f>
        <v xml:space="preserve"> </v>
      </c>
      <c r="F305" s="27" t="str">
        <f>IF(MOD(MATCH(D305,Vacances!$B$3:$B$202,1),2)=1," ","")</f>
        <v xml:space="preserve"> </v>
      </c>
      <c r="G305" s="27" t="str">
        <f>IF(MOD(MATCH(D305,Vacances!$C$3:$C$202,1),2)=1," ","")</f>
        <v xml:space="preserve"> </v>
      </c>
      <c r="H305" s="28" t="str">
        <v xml:space="preserve"> </v>
      </c>
      <c r="I305" s="29"/>
      <c r="J305" s="87">
        <v>44</v>
      </c>
    </row>
    <row r="306" spans="2:10" ht="15" x14ac:dyDescent="0.25">
      <c r="B306" s="78" t="str">
        <v/>
      </c>
      <c r="C306" s="25" t="str">
        <v>V</v>
      </c>
      <c r="D306" s="26">
        <f t="shared" si="4"/>
        <v>46325</v>
      </c>
      <c r="E306" s="27" t="str">
        <f>IF(MOD(MATCH(D306,Vacances!$A$3:$A$202,1),2)=1," ","")</f>
        <v xml:space="preserve"> </v>
      </c>
      <c r="F306" s="27" t="str">
        <f>IF(MOD(MATCH(D306,Vacances!$B$3:$B$202,1),2)=1," ","")</f>
        <v xml:space="preserve"> </v>
      </c>
      <c r="G306" s="27" t="str">
        <f>IF(MOD(MATCH(D306,Vacances!$C$3:$C$202,1),2)=1," ","")</f>
        <v xml:space="preserve"> </v>
      </c>
      <c r="H306" s="28" t="str">
        <v xml:space="preserve"> </v>
      </c>
      <c r="I306" s="29"/>
      <c r="J306" s="87" t="str">
        <v/>
      </c>
    </row>
    <row r="307" spans="2:10" ht="15" x14ac:dyDescent="0.25">
      <c r="B307" s="78" t="str">
        <v/>
      </c>
      <c r="C307" s="25" t="str">
        <v>S</v>
      </c>
      <c r="D307" s="26">
        <f t="shared" si="4"/>
        <v>46326</v>
      </c>
      <c r="E307" s="27" t="str">
        <f>IF(MOD(MATCH(D307,Vacances!$A$3:$A$202,1),2)=1," ","")</f>
        <v xml:space="preserve"> </v>
      </c>
      <c r="F307" s="27" t="str">
        <f>IF(MOD(MATCH(D307,Vacances!$B$3:$B$202,1),2)=1," ","")</f>
        <v xml:space="preserve"> </v>
      </c>
      <c r="G307" s="27" t="str">
        <f>IF(MOD(MATCH(D307,Vacances!$C$3:$C$202,1),2)=1," ","")</f>
        <v xml:space="preserve"> </v>
      </c>
      <c r="H307" s="28" t="str">
        <v xml:space="preserve"> </v>
      </c>
      <c r="I307" s="29"/>
      <c r="J307" s="87" t="str">
        <v/>
      </c>
    </row>
    <row r="308" spans="2:10" ht="15" x14ac:dyDescent="0.25">
      <c r="B308" s="78" t="str">
        <v>NOVEMBRE</v>
      </c>
      <c r="C308" s="25" t="str">
        <v>D</v>
      </c>
      <c r="D308" s="26">
        <f t="shared" si="4"/>
        <v>46327</v>
      </c>
      <c r="E308" s="27" t="str">
        <f>IF(MOD(MATCH(D308,Vacances!$A$3:$A$202,1),2)=1," ","")</f>
        <v xml:space="preserve"> </v>
      </c>
      <c r="F308" s="27" t="str">
        <f>IF(MOD(MATCH(D308,Vacances!$B$3:$B$202,1),2)=1," ","")</f>
        <v xml:space="preserve"> </v>
      </c>
      <c r="G308" s="27" t="str">
        <f>IF(MOD(MATCH(D308,Vacances!$C$3:$C$202,1),2)=1," ","")</f>
        <v xml:space="preserve"> </v>
      </c>
      <c r="H308" s="28" t="str">
        <v xml:space="preserve"> Toussaint</v>
      </c>
      <c r="I308" s="29"/>
      <c r="J308" s="87" t="str">
        <v/>
      </c>
    </row>
    <row r="309" spans="2:10" ht="15" x14ac:dyDescent="0.25">
      <c r="B309" s="78">
        <v>2026</v>
      </c>
      <c r="C309" s="25" t="str">
        <v>L</v>
      </c>
      <c r="D309" s="26">
        <f t="shared" si="4"/>
        <v>46328</v>
      </c>
      <c r="E309" s="27" t="str">
        <f>IF(MOD(MATCH(D309,Vacances!$A$3:$A$202,1),2)=1," ","")</f>
        <v/>
      </c>
      <c r="F309" s="27" t="str">
        <f>IF(MOD(MATCH(D309,Vacances!$B$3:$B$202,1),2)=1," ","")</f>
        <v/>
      </c>
      <c r="G309" s="27" t="str">
        <f>IF(MOD(MATCH(D309,Vacances!$C$3:$C$202,1),2)=1," ","")</f>
        <v/>
      </c>
      <c r="H309" s="28" t="str">
        <v xml:space="preserve"> </v>
      </c>
      <c r="I309" s="29"/>
      <c r="J309" s="87" t="str">
        <v/>
      </c>
    </row>
    <row r="310" spans="2:10" ht="15" x14ac:dyDescent="0.25">
      <c r="B310" s="78" t="str">
        <v/>
      </c>
      <c r="C310" s="25" t="str">
        <v>M</v>
      </c>
      <c r="D310" s="26">
        <f t="shared" si="4"/>
        <v>46329</v>
      </c>
      <c r="E310" s="27" t="str">
        <f>IF(MOD(MATCH(D310,Vacances!$A$3:$A$202,1),2)=1," ","")</f>
        <v/>
      </c>
      <c r="F310" s="27" t="str">
        <f>IF(MOD(MATCH(D310,Vacances!$B$3:$B$202,1),2)=1," ","")</f>
        <v/>
      </c>
      <c r="G310" s="27" t="str">
        <f>IF(MOD(MATCH(D310,Vacances!$C$3:$C$202,1),2)=1," ","")</f>
        <v/>
      </c>
      <c r="H310" s="28" t="str">
        <v xml:space="preserve"> </v>
      </c>
      <c r="I310" s="29"/>
      <c r="J310" s="87" t="str">
        <v/>
      </c>
    </row>
    <row r="311" spans="2:10" ht="15" x14ac:dyDescent="0.25">
      <c r="B311" s="78" t="str">
        <v/>
      </c>
      <c r="C311" s="25" t="str">
        <v>M</v>
      </c>
      <c r="D311" s="26">
        <f t="shared" si="4"/>
        <v>46330</v>
      </c>
      <c r="E311" s="27" t="str">
        <f>IF(MOD(MATCH(D311,Vacances!$A$3:$A$202,1),2)=1," ","")</f>
        <v/>
      </c>
      <c r="F311" s="27" t="str">
        <f>IF(MOD(MATCH(D311,Vacances!$B$3:$B$202,1),2)=1," ","")</f>
        <v/>
      </c>
      <c r="G311" s="27" t="str">
        <f>IF(MOD(MATCH(D311,Vacances!$C$3:$C$202,1),2)=1," ","")</f>
        <v/>
      </c>
      <c r="H311" s="28" t="str">
        <v xml:space="preserve"> </v>
      </c>
      <c r="I311" s="29"/>
      <c r="J311" s="87" t="str">
        <v/>
      </c>
    </row>
    <row r="312" spans="2:10" ht="15" x14ac:dyDescent="0.25">
      <c r="B312" s="78" t="str">
        <v/>
      </c>
      <c r="C312" s="25" t="str">
        <v>J</v>
      </c>
      <c r="D312" s="26">
        <f t="shared" si="4"/>
        <v>46331</v>
      </c>
      <c r="E312" s="27" t="str">
        <f>IF(MOD(MATCH(D312,Vacances!$A$3:$A$202,1),2)=1," ","")</f>
        <v/>
      </c>
      <c r="F312" s="27" t="str">
        <f>IF(MOD(MATCH(D312,Vacances!$B$3:$B$202,1),2)=1," ","")</f>
        <v/>
      </c>
      <c r="G312" s="27" t="str">
        <f>IF(MOD(MATCH(D312,Vacances!$C$3:$C$202,1),2)=1," ","")</f>
        <v/>
      </c>
      <c r="H312" s="28" t="str">
        <v xml:space="preserve"> </v>
      </c>
      <c r="I312" s="29"/>
      <c r="J312" s="87">
        <v>45</v>
      </c>
    </row>
    <row r="313" spans="2:10" ht="15" x14ac:dyDescent="0.25">
      <c r="B313" s="78" t="str">
        <v/>
      </c>
      <c r="C313" s="25" t="str">
        <v>V</v>
      </c>
      <c r="D313" s="26">
        <f t="shared" si="4"/>
        <v>46332</v>
      </c>
      <c r="E313" s="27" t="str">
        <f>IF(MOD(MATCH(D313,Vacances!$A$3:$A$202,1),2)=1," ","")</f>
        <v/>
      </c>
      <c r="F313" s="27" t="str">
        <f>IF(MOD(MATCH(D313,Vacances!$B$3:$B$202,1),2)=1," ","")</f>
        <v/>
      </c>
      <c r="G313" s="27" t="str">
        <f>IF(MOD(MATCH(D313,Vacances!$C$3:$C$202,1),2)=1," ","")</f>
        <v/>
      </c>
      <c r="H313" s="28" t="str">
        <v xml:space="preserve"> </v>
      </c>
      <c r="I313" s="29"/>
      <c r="J313" s="87" t="str">
        <v/>
      </c>
    </row>
    <row r="314" spans="2:10" ht="15" x14ac:dyDescent="0.25">
      <c r="B314" s="78" t="str">
        <v/>
      </c>
      <c r="C314" s="25" t="str">
        <v>S</v>
      </c>
      <c r="D314" s="26">
        <f t="shared" si="4"/>
        <v>46333</v>
      </c>
      <c r="E314" s="27" t="str">
        <f>IF(MOD(MATCH(D314,Vacances!$A$3:$A$202,1),2)=1," ","")</f>
        <v/>
      </c>
      <c r="F314" s="27" t="str">
        <f>IF(MOD(MATCH(D314,Vacances!$B$3:$B$202,1),2)=1," ","")</f>
        <v/>
      </c>
      <c r="G314" s="27" t="str">
        <f>IF(MOD(MATCH(D314,Vacances!$C$3:$C$202,1),2)=1," ","")</f>
        <v/>
      </c>
      <c r="H314" s="28" t="str">
        <v xml:space="preserve"> </v>
      </c>
      <c r="I314" s="29"/>
      <c r="J314" s="87" t="str">
        <v/>
      </c>
    </row>
    <row r="315" spans="2:10" ht="15" x14ac:dyDescent="0.25">
      <c r="B315" s="78" t="str">
        <v/>
      </c>
      <c r="C315" s="25" t="str">
        <v>D</v>
      </c>
      <c r="D315" s="26">
        <f t="shared" si="4"/>
        <v>46334</v>
      </c>
      <c r="E315" s="27" t="str">
        <f>IF(MOD(MATCH(D315,Vacances!$A$3:$A$202,1),2)=1," ","")</f>
        <v/>
      </c>
      <c r="F315" s="27" t="str">
        <f>IF(MOD(MATCH(D315,Vacances!$B$3:$B$202,1),2)=1," ","")</f>
        <v/>
      </c>
      <c r="G315" s="27" t="str">
        <f>IF(MOD(MATCH(D315,Vacances!$C$3:$C$202,1),2)=1," ","")</f>
        <v/>
      </c>
      <c r="H315" s="28" t="str">
        <v xml:space="preserve"> </v>
      </c>
      <c r="I315" s="29"/>
      <c r="J315" s="87" t="str">
        <v/>
      </c>
    </row>
    <row r="316" spans="2:10" ht="15" x14ac:dyDescent="0.25">
      <c r="B316" s="78" t="str">
        <v/>
      </c>
      <c r="C316" s="25" t="str">
        <v>L</v>
      </c>
      <c r="D316" s="26">
        <f t="shared" si="4"/>
        <v>46335</v>
      </c>
      <c r="E316" s="27" t="str">
        <f>IF(MOD(MATCH(D316,Vacances!$A$3:$A$202,1),2)=1," ","")</f>
        <v/>
      </c>
      <c r="F316" s="27" t="str">
        <f>IF(MOD(MATCH(D316,Vacances!$B$3:$B$202,1),2)=1," ","")</f>
        <v/>
      </c>
      <c r="G316" s="27" t="str">
        <f>IF(MOD(MATCH(D316,Vacances!$C$3:$C$202,1),2)=1," ","")</f>
        <v/>
      </c>
      <c r="H316" s="28" t="str">
        <v xml:space="preserve"> </v>
      </c>
      <c r="I316" s="29"/>
      <c r="J316" s="87" t="str">
        <v/>
      </c>
    </row>
    <row r="317" spans="2:10" ht="15" x14ac:dyDescent="0.25">
      <c r="B317" s="78" t="str">
        <v/>
      </c>
      <c r="C317" s="25" t="str">
        <v>M</v>
      </c>
      <c r="D317" s="26">
        <f t="shared" si="4"/>
        <v>46336</v>
      </c>
      <c r="E317" s="27" t="str">
        <f>IF(MOD(MATCH(D317,Vacances!$A$3:$A$202,1),2)=1," ","")</f>
        <v/>
      </c>
      <c r="F317" s="27" t="str">
        <f>IF(MOD(MATCH(D317,Vacances!$B$3:$B$202,1),2)=1," ","")</f>
        <v/>
      </c>
      <c r="G317" s="27" t="str">
        <f>IF(MOD(MATCH(D317,Vacances!$C$3:$C$202,1),2)=1," ","")</f>
        <v/>
      </c>
      <c r="H317" s="28" t="str">
        <v xml:space="preserve"> </v>
      </c>
      <c r="I317" s="29"/>
      <c r="J317" s="87" t="str">
        <v/>
      </c>
    </row>
    <row r="318" spans="2:10" ht="15" x14ac:dyDescent="0.25">
      <c r="B318" s="78" t="str">
        <v/>
      </c>
      <c r="C318" s="25" t="str">
        <v>M</v>
      </c>
      <c r="D318" s="26">
        <f t="shared" si="4"/>
        <v>46337</v>
      </c>
      <c r="E318" s="27" t="str">
        <f>IF(MOD(MATCH(D318,Vacances!$A$3:$A$202,1),2)=1," ","")</f>
        <v/>
      </c>
      <c r="F318" s="27" t="str">
        <f>IF(MOD(MATCH(D318,Vacances!$B$3:$B$202,1),2)=1," ","")</f>
        <v/>
      </c>
      <c r="G318" s="27" t="str">
        <f>IF(MOD(MATCH(D318,Vacances!$C$3:$C$202,1),2)=1," ","")</f>
        <v/>
      </c>
      <c r="H318" s="28" t="str">
        <v xml:space="preserve"> Armistice 1918</v>
      </c>
      <c r="I318" s="29"/>
      <c r="J318" s="87" t="str">
        <v/>
      </c>
    </row>
    <row r="319" spans="2:10" ht="15" x14ac:dyDescent="0.25">
      <c r="B319" s="78" t="str">
        <v/>
      </c>
      <c r="C319" s="25" t="str">
        <v>J</v>
      </c>
      <c r="D319" s="26">
        <f t="shared" si="4"/>
        <v>46338</v>
      </c>
      <c r="E319" s="27" t="str">
        <f>IF(MOD(MATCH(D319,Vacances!$A$3:$A$202,1),2)=1," ","")</f>
        <v/>
      </c>
      <c r="F319" s="27" t="str">
        <f>IF(MOD(MATCH(D319,Vacances!$B$3:$B$202,1),2)=1," ","")</f>
        <v/>
      </c>
      <c r="G319" s="27" t="str">
        <f>IF(MOD(MATCH(D319,Vacances!$C$3:$C$202,1),2)=1," ","")</f>
        <v/>
      </c>
      <c r="H319" s="28" t="str">
        <v xml:space="preserve"> </v>
      </c>
      <c r="I319" s="29"/>
      <c r="J319" s="87">
        <v>46</v>
      </c>
    </row>
    <row r="320" spans="2:10" ht="15" x14ac:dyDescent="0.25">
      <c r="B320" s="78" t="str">
        <v/>
      </c>
      <c r="C320" s="25" t="str">
        <v>V</v>
      </c>
      <c r="D320" s="26">
        <f t="shared" si="4"/>
        <v>46339</v>
      </c>
      <c r="E320" s="27" t="str">
        <f>IF(MOD(MATCH(D320,Vacances!$A$3:$A$202,1),2)=1," ","")</f>
        <v/>
      </c>
      <c r="F320" s="27" t="str">
        <f>IF(MOD(MATCH(D320,Vacances!$B$3:$B$202,1),2)=1," ","")</f>
        <v/>
      </c>
      <c r="G320" s="27" t="str">
        <f>IF(MOD(MATCH(D320,Vacances!$C$3:$C$202,1),2)=1," ","")</f>
        <v/>
      </c>
      <c r="H320" s="28" t="str">
        <v xml:space="preserve"> </v>
      </c>
      <c r="I320" s="29"/>
      <c r="J320" s="87" t="str">
        <v/>
      </c>
    </row>
    <row r="321" spans="2:10" ht="15" x14ac:dyDescent="0.25">
      <c r="B321" s="78" t="str">
        <v/>
      </c>
      <c r="C321" s="25" t="str">
        <v>S</v>
      </c>
      <c r="D321" s="26">
        <f t="shared" si="4"/>
        <v>46340</v>
      </c>
      <c r="E321" s="27" t="str">
        <f>IF(MOD(MATCH(D321,Vacances!$A$3:$A$202,1),2)=1," ","")</f>
        <v/>
      </c>
      <c r="F321" s="27" t="str">
        <f>IF(MOD(MATCH(D321,Vacances!$B$3:$B$202,1),2)=1," ","")</f>
        <v/>
      </c>
      <c r="G321" s="27" t="str">
        <f>IF(MOD(MATCH(D321,Vacances!$C$3:$C$202,1),2)=1," ","")</f>
        <v/>
      </c>
      <c r="H321" s="28" t="str">
        <v xml:space="preserve"> </v>
      </c>
      <c r="I321" s="29"/>
      <c r="J321" s="87" t="str">
        <v/>
      </c>
    </row>
    <row r="322" spans="2:10" ht="15" x14ac:dyDescent="0.25">
      <c r="B322" s="78" t="str">
        <v/>
      </c>
      <c r="C322" s="25" t="str">
        <v>D</v>
      </c>
      <c r="D322" s="26">
        <f t="shared" si="4"/>
        <v>46341</v>
      </c>
      <c r="E322" s="27" t="str">
        <f>IF(MOD(MATCH(D322,Vacances!$A$3:$A$202,1),2)=1," ","")</f>
        <v/>
      </c>
      <c r="F322" s="27" t="str">
        <f>IF(MOD(MATCH(D322,Vacances!$B$3:$B$202,1),2)=1," ","")</f>
        <v/>
      </c>
      <c r="G322" s="27" t="str">
        <f>IF(MOD(MATCH(D322,Vacances!$C$3:$C$202,1),2)=1," ","")</f>
        <v/>
      </c>
      <c r="H322" s="28" t="str">
        <v xml:space="preserve"> </v>
      </c>
      <c r="I322" s="29"/>
      <c r="J322" s="87" t="str">
        <v/>
      </c>
    </row>
    <row r="323" spans="2:10" ht="15" x14ac:dyDescent="0.25">
      <c r="B323" s="78" t="str">
        <v/>
      </c>
      <c r="C323" s="25" t="str">
        <v>L</v>
      </c>
      <c r="D323" s="26">
        <f t="shared" si="4"/>
        <v>46342</v>
      </c>
      <c r="E323" s="27" t="str">
        <f>IF(MOD(MATCH(D323,Vacances!$A$3:$A$202,1),2)=1," ","")</f>
        <v/>
      </c>
      <c r="F323" s="27" t="str">
        <f>IF(MOD(MATCH(D323,Vacances!$B$3:$B$202,1),2)=1," ","")</f>
        <v/>
      </c>
      <c r="G323" s="27" t="str">
        <f>IF(MOD(MATCH(D323,Vacances!$C$3:$C$202,1),2)=1," ","")</f>
        <v/>
      </c>
      <c r="H323" s="28" t="str">
        <v xml:space="preserve"> </v>
      </c>
      <c r="I323" s="29"/>
      <c r="J323" s="87" t="str">
        <v/>
      </c>
    </row>
    <row r="324" spans="2:10" ht="15" x14ac:dyDescent="0.25">
      <c r="B324" s="78" t="str">
        <v/>
      </c>
      <c r="C324" s="25" t="str">
        <v>M</v>
      </c>
      <c r="D324" s="26">
        <f t="shared" si="4"/>
        <v>46343</v>
      </c>
      <c r="E324" s="27" t="str">
        <f>IF(MOD(MATCH(D324,Vacances!$A$3:$A$202,1),2)=1," ","")</f>
        <v/>
      </c>
      <c r="F324" s="27" t="str">
        <f>IF(MOD(MATCH(D324,Vacances!$B$3:$B$202,1),2)=1," ","")</f>
        <v/>
      </c>
      <c r="G324" s="27" t="str">
        <f>IF(MOD(MATCH(D324,Vacances!$C$3:$C$202,1),2)=1," ","")</f>
        <v/>
      </c>
      <c r="H324" s="28" t="str">
        <v xml:space="preserve"> </v>
      </c>
      <c r="I324" s="29"/>
      <c r="J324" s="87" t="str">
        <v/>
      </c>
    </row>
    <row r="325" spans="2:10" ht="15" x14ac:dyDescent="0.25">
      <c r="B325" s="78" t="str">
        <v/>
      </c>
      <c r="C325" s="25" t="str">
        <v>M</v>
      </c>
      <c r="D325" s="26">
        <f t="shared" ref="D325:D369" si="5">D324+1</f>
        <v>46344</v>
      </c>
      <c r="E325" s="27" t="str">
        <f>IF(MOD(MATCH(D325,Vacances!$A$3:$A$202,1),2)=1," ","")</f>
        <v/>
      </c>
      <c r="F325" s="27" t="str">
        <f>IF(MOD(MATCH(D325,Vacances!$B$3:$B$202,1),2)=1," ","")</f>
        <v/>
      </c>
      <c r="G325" s="27" t="str">
        <f>IF(MOD(MATCH(D325,Vacances!$C$3:$C$202,1),2)=1," ","")</f>
        <v/>
      </c>
      <c r="H325" s="28" t="str">
        <v xml:space="preserve"> </v>
      </c>
      <c r="I325" s="29"/>
      <c r="J325" s="87" t="str">
        <v/>
      </c>
    </row>
    <row r="326" spans="2:10" ht="15" x14ac:dyDescent="0.25">
      <c r="B326" s="78" t="str">
        <v/>
      </c>
      <c r="C326" s="25" t="str">
        <v>J</v>
      </c>
      <c r="D326" s="26">
        <f t="shared" si="5"/>
        <v>46345</v>
      </c>
      <c r="E326" s="27" t="str">
        <f>IF(MOD(MATCH(D326,Vacances!$A$3:$A$202,1),2)=1," ","")</f>
        <v/>
      </c>
      <c r="F326" s="27" t="str">
        <f>IF(MOD(MATCH(D326,Vacances!$B$3:$B$202,1),2)=1," ","")</f>
        <v/>
      </c>
      <c r="G326" s="27" t="str">
        <f>IF(MOD(MATCH(D326,Vacances!$C$3:$C$202,1),2)=1," ","")</f>
        <v/>
      </c>
      <c r="H326" s="28" t="str">
        <v xml:space="preserve"> </v>
      </c>
      <c r="I326" s="29"/>
      <c r="J326" s="87">
        <v>47</v>
      </c>
    </row>
    <row r="327" spans="2:10" ht="15" x14ac:dyDescent="0.25">
      <c r="B327" s="78" t="str">
        <v/>
      </c>
      <c r="C327" s="25" t="str">
        <v>V</v>
      </c>
      <c r="D327" s="26">
        <f t="shared" si="5"/>
        <v>46346</v>
      </c>
      <c r="E327" s="27" t="str">
        <f>IF(MOD(MATCH(D327,Vacances!$A$3:$A$202,1),2)=1," ","")</f>
        <v/>
      </c>
      <c r="F327" s="27" t="str">
        <f>IF(MOD(MATCH(D327,Vacances!$B$3:$B$202,1),2)=1," ","")</f>
        <v/>
      </c>
      <c r="G327" s="27" t="str">
        <f>IF(MOD(MATCH(D327,Vacances!$C$3:$C$202,1),2)=1," ","")</f>
        <v/>
      </c>
      <c r="H327" s="28" t="str">
        <v xml:space="preserve"> </v>
      </c>
      <c r="I327" s="29"/>
      <c r="J327" s="87" t="str">
        <v/>
      </c>
    </row>
    <row r="328" spans="2:10" ht="15" x14ac:dyDescent="0.25">
      <c r="B328" s="78" t="str">
        <v/>
      </c>
      <c r="C328" s="25" t="str">
        <v>S</v>
      </c>
      <c r="D328" s="26">
        <f t="shared" si="5"/>
        <v>46347</v>
      </c>
      <c r="E328" s="27" t="str">
        <f>IF(MOD(MATCH(D328,Vacances!$A$3:$A$202,1),2)=1," ","")</f>
        <v/>
      </c>
      <c r="F328" s="27" t="str">
        <f>IF(MOD(MATCH(D328,Vacances!$B$3:$B$202,1),2)=1," ","")</f>
        <v/>
      </c>
      <c r="G328" s="27" t="str">
        <f>IF(MOD(MATCH(D328,Vacances!$C$3:$C$202,1),2)=1," ","")</f>
        <v/>
      </c>
      <c r="H328" s="28" t="str">
        <v xml:space="preserve"> </v>
      </c>
      <c r="I328" s="29"/>
      <c r="J328" s="87" t="str">
        <v/>
      </c>
    </row>
    <row r="329" spans="2:10" ht="15" x14ac:dyDescent="0.25">
      <c r="B329" s="78" t="str">
        <v/>
      </c>
      <c r="C329" s="25" t="str">
        <v>D</v>
      </c>
      <c r="D329" s="26">
        <f t="shared" si="5"/>
        <v>46348</v>
      </c>
      <c r="E329" s="27" t="str">
        <f>IF(MOD(MATCH(D329,Vacances!$A$3:$A$202,1),2)=1," ","")</f>
        <v/>
      </c>
      <c r="F329" s="27" t="str">
        <f>IF(MOD(MATCH(D329,Vacances!$B$3:$B$202,1),2)=1," ","")</f>
        <v/>
      </c>
      <c r="G329" s="27" t="str">
        <f>IF(MOD(MATCH(D329,Vacances!$C$3:$C$202,1),2)=1," ","")</f>
        <v/>
      </c>
      <c r="H329" s="28" t="str">
        <v xml:space="preserve"> </v>
      </c>
      <c r="I329" s="29"/>
      <c r="J329" s="87" t="str">
        <v/>
      </c>
    </row>
    <row r="330" spans="2:10" ht="15" x14ac:dyDescent="0.25">
      <c r="B330" s="78" t="str">
        <v/>
      </c>
      <c r="C330" s="25" t="str">
        <v>L</v>
      </c>
      <c r="D330" s="26">
        <f t="shared" si="5"/>
        <v>46349</v>
      </c>
      <c r="E330" s="27" t="str">
        <f>IF(MOD(MATCH(D330,Vacances!$A$3:$A$202,1),2)=1," ","")</f>
        <v/>
      </c>
      <c r="F330" s="27" t="str">
        <f>IF(MOD(MATCH(D330,Vacances!$B$3:$B$202,1),2)=1," ","")</f>
        <v/>
      </c>
      <c r="G330" s="27" t="str">
        <f>IF(MOD(MATCH(D330,Vacances!$C$3:$C$202,1),2)=1," ","")</f>
        <v/>
      </c>
      <c r="H330" s="28" t="str">
        <v xml:space="preserve"> </v>
      </c>
      <c r="I330" s="29"/>
      <c r="J330" s="87" t="str">
        <v/>
      </c>
    </row>
    <row r="331" spans="2:10" ht="15" x14ac:dyDescent="0.25">
      <c r="B331" s="78" t="str">
        <v/>
      </c>
      <c r="C331" s="25" t="str">
        <v>M</v>
      </c>
      <c r="D331" s="26">
        <f t="shared" si="5"/>
        <v>46350</v>
      </c>
      <c r="E331" s="27" t="str">
        <f>IF(MOD(MATCH(D331,Vacances!$A$3:$A$202,1),2)=1," ","")</f>
        <v/>
      </c>
      <c r="F331" s="27" t="str">
        <f>IF(MOD(MATCH(D331,Vacances!$B$3:$B$202,1),2)=1," ","")</f>
        <v/>
      </c>
      <c r="G331" s="27" t="str">
        <f>IF(MOD(MATCH(D331,Vacances!$C$3:$C$202,1),2)=1," ","")</f>
        <v/>
      </c>
      <c r="H331" s="28" t="str">
        <v xml:space="preserve"> </v>
      </c>
      <c r="I331" s="29"/>
      <c r="J331" s="87" t="str">
        <v/>
      </c>
    </row>
    <row r="332" spans="2:10" ht="15" x14ac:dyDescent="0.25">
      <c r="B332" s="78" t="str">
        <v/>
      </c>
      <c r="C332" s="25" t="str">
        <v>M</v>
      </c>
      <c r="D332" s="26">
        <f t="shared" si="5"/>
        <v>46351</v>
      </c>
      <c r="E332" s="27" t="str">
        <f>IF(MOD(MATCH(D332,Vacances!$A$3:$A$202,1),2)=1," ","")</f>
        <v/>
      </c>
      <c r="F332" s="27" t="str">
        <f>IF(MOD(MATCH(D332,Vacances!$B$3:$B$202,1),2)=1," ","")</f>
        <v/>
      </c>
      <c r="G332" s="27" t="str">
        <f>IF(MOD(MATCH(D332,Vacances!$C$3:$C$202,1),2)=1," ","")</f>
        <v/>
      </c>
      <c r="H332" s="28" t="str">
        <v xml:space="preserve"> </v>
      </c>
      <c r="I332" s="29"/>
      <c r="J332" s="87" t="str">
        <v/>
      </c>
    </row>
    <row r="333" spans="2:10" ht="15" x14ac:dyDescent="0.25">
      <c r="B333" s="78" t="str">
        <v/>
      </c>
      <c r="C333" s="25" t="str">
        <v>J</v>
      </c>
      <c r="D333" s="26">
        <f t="shared" si="5"/>
        <v>46352</v>
      </c>
      <c r="E333" s="27" t="str">
        <f>IF(MOD(MATCH(D333,Vacances!$A$3:$A$202,1),2)=1," ","")</f>
        <v/>
      </c>
      <c r="F333" s="27" t="str">
        <f>IF(MOD(MATCH(D333,Vacances!$B$3:$B$202,1),2)=1," ","")</f>
        <v/>
      </c>
      <c r="G333" s="27" t="str">
        <f>IF(MOD(MATCH(D333,Vacances!$C$3:$C$202,1),2)=1," ","")</f>
        <v/>
      </c>
      <c r="H333" s="28" t="str">
        <v xml:space="preserve"> </v>
      </c>
      <c r="I333" s="29"/>
      <c r="J333" s="87">
        <v>48</v>
      </c>
    </row>
    <row r="334" spans="2:10" ht="15" x14ac:dyDescent="0.25">
      <c r="B334" s="78" t="str">
        <v/>
      </c>
      <c r="C334" s="25" t="str">
        <v>V</v>
      </c>
      <c r="D334" s="26">
        <f t="shared" si="5"/>
        <v>46353</v>
      </c>
      <c r="E334" s="27" t="str">
        <f>IF(MOD(MATCH(D334,Vacances!$A$3:$A$202,1),2)=1," ","")</f>
        <v/>
      </c>
      <c r="F334" s="27" t="str">
        <f>IF(MOD(MATCH(D334,Vacances!$B$3:$B$202,1),2)=1," ","")</f>
        <v/>
      </c>
      <c r="G334" s="27" t="str">
        <f>IF(MOD(MATCH(D334,Vacances!$C$3:$C$202,1),2)=1," ","")</f>
        <v/>
      </c>
      <c r="H334" s="28" t="str">
        <v xml:space="preserve"> </v>
      </c>
      <c r="I334" s="29"/>
      <c r="J334" s="87" t="str">
        <v/>
      </c>
    </row>
    <row r="335" spans="2:10" ht="15" x14ac:dyDescent="0.25">
      <c r="B335" s="78" t="str">
        <v/>
      </c>
      <c r="C335" s="25" t="str">
        <v>S</v>
      </c>
      <c r="D335" s="26">
        <f t="shared" si="5"/>
        <v>46354</v>
      </c>
      <c r="E335" s="27" t="str">
        <f>IF(MOD(MATCH(D335,Vacances!$A$3:$A$202,1),2)=1," ","")</f>
        <v/>
      </c>
      <c r="F335" s="27" t="str">
        <f>IF(MOD(MATCH(D335,Vacances!$B$3:$B$202,1),2)=1," ","")</f>
        <v/>
      </c>
      <c r="G335" s="27" t="str">
        <f>IF(MOD(MATCH(D335,Vacances!$C$3:$C$202,1),2)=1," ","")</f>
        <v/>
      </c>
      <c r="H335" s="28" t="str">
        <v xml:space="preserve"> </v>
      </c>
      <c r="I335" s="29"/>
      <c r="J335" s="87" t="str">
        <v/>
      </c>
    </row>
    <row r="336" spans="2:10" ht="15" x14ac:dyDescent="0.25">
      <c r="B336" s="78" t="str">
        <v/>
      </c>
      <c r="C336" s="25" t="str">
        <v>D</v>
      </c>
      <c r="D336" s="26">
        <f t="shared" si="5"/>
        <v>46355</v>
      </c>
      <c r="E336" s="27" t="str">
        <f>IF(MOD(MATCH(D336,Vacances!$A$3:$A$202,1),2)=1," ","")</f>
        <v/>
      </c>
      <c r="F336" s="27" t="str">
        <f>IF(MOD(MATCH(D336,Vacances!$B$3:$B$202,1),2)=1," ","")</f>
        <v/>
      </c>
      <c r="G336" s="27" t="str">
        <f>IF(MOD(MATCH(D336,Vacances!$C$3:$C$202,1),2)=1," ","")</f>
        <v/>
      </c>
      <c r="H336" s="28" t="str">
        <v xml:space="preserve"> </v>
      </c>
      <c r="I336" s="29"/>
      <c r="J336" s="87" t="str">
        <v/>
      </c>
    </row>
    <row r="337" spans="2:10" ht="15" x14ac:dyDescent="0.25">
      <c r="B337" s="78" t="str">
        <v/>
      </c>
      <c r="C337" s="25" t="str">
        <v>L</v>
      </c>
      <c r="D337" s="26">
        <f t="shared" si="5"/>
        <v>46356</v>
      </c>
      <c r="E337" s="27" t="str">
        <f>IF(MOD(MATCH(D337,Vacances!$A$3:$A$202,1),2)=1," ","")</f>
        <v/>
      </c>
      <c r="F337" s="27" t="str">
        <f>IF(MOD(MATCH(D337,Vacances!$B$3:$B$202,1),2)=1," ","")</f>
        <v/>
      </c>
      <c r="G337" s="27" t="str">
        <f>IF(MOD(MATCH(D337,Vacances!$C$3:$C$202,1),2)=1," ","")</f>
        <v/>
      </c>
      <c r="H337" s="28" t="str">
        <v xml:space="preserve"> </v>
      </c>
      <c r="I337" s="29"/>
      <c r="J337" s="87" t="str">
        <v/>
      </c>
    </row>
    <row r="338" spans="2:10" ht="15" x14ac:dyDescent="0.25">
      <c r="B338" s="78" t="str">
        <v>DÉCEMBRE</v>
      </c>
      <c r="C338" s="25" t="str">
        <v>M</v>
      </c>
      <c r="D338" s="26">
        <f t="shared" si="5"/>
        <v>46357</v>
      </c>
      <c r="E338" s="27" t="str">
        <f>IF(MOD(MATCH(D338,Vacances!$A$3:$A$202,1),2)=1," ","")</f>
        <v/>
      </c>
      <c r="F338" s="27" t="str">
        <f>IF(MOD(MATCH(D338,Vacances!$B$3:$B$202,1),2)=1," ","")</f>
        <v/>
      </c>
      <c r="G338" s="27" t="str">
        <f>IF(MOD(MATCH(D338,Vacances!$C$3:$C$202,1),2)=1," ","")</f>
        <v/>
      </c>
      <c r="H338" s="28" t="str">
        <v xml:space="preserve"> </v>
      </c>
      <c r="I338" s="29"/>
      <c r="J338" s="87" t="str">
        <v/>
      </c>
    </row>
    <row r="339" spans="2:10" ht="15" x14ac:dyDescent="0.25">
      <c r="B339" s="78">
        <v>2026</v>
      </c>
      <c r="C339" s="25" t="str">
        <v>M</v>
      </c>
      <c r="D339" s="26">
        <f t="shared" si="5"/>
        <v>46358</v>
      </c>
      <c r="E339" s="27" t="str">
        <f>IF(MOD(MATCH(D339,Vacances!$A$3:$A$202,1),2)=1," ","")</f>
        <v/>
      </c>
      <c r="F339" s="27" t="str">
        <f>IF(MOD(MATCH(D339,Vacances!$B$3:$B$202,1),2)=1," ","")</f>
        <v/>
      </c>
      <c r="G339" s="27" t="str">
        <f>IF(MOD(MATCH(D339,Vacances!$C$3:$C$202,1),2)=1," ","")</f>
        <v/>
      </c>
      <c r="H339" s="28" t="str">
        <v xml:space="preserve"> </v>
      </c>
      <c r="I339" s="29"/>
      <c r="J339" s="87" t="str">
        <v/>
      </c>
    </row>
    <row r="340" spans="2:10" ht="15" x14ac:dyDescent="0.25">
      <c r="B340" s="78" t="str">
        <v/>
      </c>
      <c r="C340" s="25" t="str">
        <v>J</v>
      </c>
      <c r="D340" s="26">
        <f t="shared" si="5"/>
        <v>46359</v>
      </c>
      <c r="E340" s="27" t="str">
        <f>IF(MOD(MATCH(D340,Vacances!$A$3:$A$202,1),2)=1," ","")</f>
        <v/>
      </c>
      <c r="F340" s="27" t="str">
        <f>IF(MOD(MATCH(D340,Vacances!$B$3:$B$202,1),2)=1," ","")</f>
        <v/>
      </c>
      <c r="G340" s="27" t="str">
        <f>IF(MOD(MATCH(D340,Vacances!$C$3:$C$202,1),2)=1," ","")</f>
        <v/>
      </c>
      <c r="H340" s="28" t="str">
        <v xml:space="preserve"> </v>
      </c>
      <c r="I340" s="29"/>
      <c r="J340" s="87">
        <v>49</v>
      </c>
    </row>
    <row r="341" spans="2:10" ht="15" x14ac:dyDescent="0.25">
      <c r="B341" s="78" t="str">
        <v/>
      </c>
      <c r="C341" s="25" t="str">
        <v>V</v>
      </c>
      <c r="D341" s="26">
        <f t="shared" si="5"/>
        <v>46360</v>
      </c>
      <c r="E341" s="27" t="str">
        <f>IF(MOD(MATCH(D341,Vacances!$A$3:$A$202,1),2)=1," ","")</f>
        <v/>
      </c>
      <c r="F341" s="27" t="str">
        <f>IF(MOD(MATCH(D341,Vacances!$B$3:$B$202,1),2)=1," ","")</f>
        <v/>
      </c>
      <c r="G341" s="27" t="str">
        <f>IF(MOD(MATCH(D341,Vacances!$C$3:$C$202,1),2)=1," ","")</f>
        <v/>
      </c>
      <c r="H341" s="28" t="str">
        <v xml:space="preserve"> </v>
      </c>
      <c r="I341" s="29"/>
      <c r="J341" s="87" t="str">
        <v/>
      </c>
    </row>
    <row r="342" spans="2:10" ht="15" x14ac:dyDescent="0.25">
      <c r="B342" s="78" t="str">
        <v/>
      </c>
      <c r="C342" s="25" t="str">
        <v>S</v>
      </c>
      <c r="D342" s="26">
        <f t="shared" si="5"/>
        <v>46361</v>
      </c>
      <c r="E342" s="27" t="str">
        <f>IF(MOD(MATCH(D342,Vacances!$A$3:$A$202,1),2)=1," ","")</f>
        <v/>
      </c>
      <c r="F342" s="27" t="str">
        <f>IF(MOD(MATCH(D342,Vacances!$B$3:$B$202,1),2)=1," ","")</f>
        <v/>
      </c>
      <c r="G342" s="27" t="str">
        <f>IF(MOD(MATCH(D342,Vacances!$C$3:$C$202,1),2)=1," ","")</f>
        <v/>
      </c>
      <c r="H342" s="28" t="str">
        <v xml:space="preserve"> </v>
      </c>
      <c r="I342" s="29"/>
      <c r="J342" s="87" t="str">
        <v/>
      </c>
    </row>
    <row r="343" spans="2:10" ht="15" x14ac:dyDescent="0.25">
      <c r="B343" s="78" t="str">
        <v/>
      </c>
      <c r="C343" s="25" t="str">
        <v>D</v>
      </c>
      <c r="D343" s="26">
        <f t="shared" si="5"/>
        <v>46362</v>
      </c>
      <c r="E343" s="27" t="str">
        <f>IF(MOD(MATCH(D343,Vacances!$A$3:$A$202,1),2)=1," ","")</f>
        <v/>
      </c>
      <c r="F343" s="27" t="str">
        <f>IF(MOD(MATCH(D343,Vacances!$B$3:$B$202,1),2)=1," ","")</f>
        <v/>
      </c>
      <c r="G343" s="27" t="str">
        <f>IF(MOD(MATCH(D343,Vacances!$C$3:$C$202,1),2)=1," ","")</f>
        <v/>
      </c>
      <c r="H343" s="28" t="str">
        <v xml:space="preserve"> </v>
      </c>
      <c r="I343" s="29"/>
      <c r="J343" s="87" t="str">
        <v/>
      </c>
    </row>
    <row r="344" spans="2:10" ht="15" x14ac:dyDescent="0.25">
      <c r="B344" s="78" t="str">
        <v/>
      </c>
      <c r="C344" s="25" t="str">
        <v>L</v>
      </c>
      <c r="D344" s="26">
        <f t="shared" si="5"/>
        <v>46363</v>
      </c>
      <c r="E344" s="27" t="str">
        <f>IF(MOD(MATCH(D344,Vacances!$A$3:$A$202,1),2)=1," ","")</f>
        <v/>
      </c>
      <c r="F344" s="27" t="str">
        <f>IF(MOD(MATCH(D344,Vacances!$B$3:$B$202,1),2)=1," ","")</f>
        <v/>
      </c>
      <c r="G344" s="27" t="str">
        <f>IF(MOD(MATCH(D344,Vacances!$C$3:$C$202,1),2)=1," ","")</f>
        <v/>
      </c>
      <c r="H344" s="28" t="str">
        <v xml:space="preserve"> </v>
      </c>
      <c r="I344" s="29"/>
      <c r="J344" s="87" t="str">
        <v/>
      </c>
    </row>
    <row r="345" spans="2:10" ht="15" x14ac:dyDescent="0.25">
      <c r="B345" s="78" t="str">
        <v/>
      </c>
      <c r="C345" s="25" t="str">
        <v>M</v>
      </c>
      <c r="D345" s="26">
        <f t="shared" si="5"/>
        <v>46364</v>
      </c>
      <c r="E345" s="27" t="str">
        <f>IF(MOD(MATCH(D345,Vacances!$A$3:$A$202,1),2)=1," ","")</f>
        <v/>
      </c>
      <c r="F345" s="27" t="str">
        <f>IF(MOD(MATCH(D345,Vacances!$B$3:$B$202,1),2)=1," ","")</f>
        <v/>
      </c>
      <c r="G345" s="27" t="str">
        <f>IF(MOD(MATCH(D345,Vacances!$C$3:$C$202,1),2)=1," ","")</f>
        <v/>
      </c>
      <c r="H345" s="28" t="str">
        <v xml:space="preserve"> </v>
      </c>
      <c r="I345" s="29"/>
      <c r="J345" s="87" t="str">
        <v/>
      </c>
    </row>
    <row r="346" spans="2:10" ht="15" x14ac:dyDescent="0.25">
      <c r="B346" s="78" t="str">
        <v/>
      </c>
      <c r="C346" s="25" t="str">
        <v>M</v>
      </c>
      <c r="D346" s="26">
        <f t="shared" si="5"/>
        <v>46365</v>
      </c>
      <c r="E346" s="27" t="str">
        <f>IF(MOD(MATCH(D346,Vacances!$A$3:$A$202,1),2)=1," ","")</f>
        <v/>
      </c>
      <c r="F346" s="27" t="str">
        <f>IF(MOD(MATCH(D346,Vacances!$B$3:$B$202,1),2)=1," ","")</f>
        <v/>
      </c>
      <c r="G346" s="27" t="str">
        <f>IF(MOD(MATCH(D346,Vacances!$C$3:$C$202,1),2)=1," ","")</f>
        <v/>
      </c>
      <c r="H346" s="28" t="str">
        <v xml:space="preserve"> </v>
      </c>
      <c r="I346" s="29"/>
      <c r="J346" s="87" t="str">
        <v/>
      </c>
    </row>
    <row r="347" spans="2:10" ht="15" x14ac:dyDescent="0.25">
      <c r="B347" s="78" t="str">
        <v/>
      </c>
      <c r="C347" s="25" t="str">
        <v>J</v>
      </c>
      <c r="D347" s="26">
        <f t="shared" si="5"/>
        <v>46366</v>
      </c>
      <c r="E347" s="27" t="str">
        <f>IF(MOD(MATCH(D347,Vacances!$A$3:$A$202,1),2)=1," ","")</f>
        <v/>
      </c>
      <c r="F347" s="27" t="str">
        <f>IF(MOD(MATCH(D347,Vacances!$B$3:$B$202,1),2)=1," ","")</f>
        <v/>
      </c>
      <c r="G347" s="27" t="str">
        <f>IF(MOD(MATCH(D347,Vacances!$C$3:$C$202,1),2)=1," ","")</f>
        <v/>
      </c>
      <c r="H347" s="28" t="str">
        <v xml:space="preserve"> </v>
      </c>
      <c r="I347" s="29"/>
      <c r="J347" s="87">
        <v>50</v>
      </c>
    </row>
    <row r="348" spans="2:10" ht="15" x14ac:dyDescent="0.25">
      <c r="B348" s="78" t="str">
        <v/>
      </c>
      <c r="C348" s="25" t="str">
        <v>V</v>
      </c>
      <c r="D348" s="26">
        <f t="shared" si="5"/>
        <v>46367</v>
      </c>
      <c r="E348" s="27" t="str">
        <f>IF(MOD(MATCH(D348,Vacances!$A$3:$A$202,1),2)=1," ","")</f>
        <v/>
      </c>
      <c r="F348" s="27" t="str">
        <f>IF(MOD(MATCH(D348,Vacances!$B$3:$B$202,1),2)=1," ","")</f>
        <v/>
      </c>
      <c r="G348" s="27" t="str">
        <f>IF(MOD(MATCH(D348,Vacances!$C$3:$C$202,1),2)=1," ","")</f>
        <v/>
      </c>
      <c r="H348" s="28" t="str">
        <v xml:space="preserve"> </v>
      </c>
      <c r="I348" s="29"/>
      <c r="J348" s="87" t="str">
        <v/>
      </c>
    </row>
    <row r="349" spans="2:10" ht="15" x14ac:dyDescent="0.25">
      <c r="B349" s="78" t="str">
        <v/>
      </c>
      <c r="C349" s="25" t="str">
        <v>S</v>
      </c>
      <c r="D349" s="26">
        <f t="shared" si="5"/>
        <v>46368</v>
      </c>
      <c r="E349" s="27" t="str">
        <f>IF(MOD(MATCH(D349,Vacances!$A$3:$A$202,1),2)=1," ","")</f>
        <v/>
      </c>
      <c r="F349" s="27" t="str">
        <f>IF(MOD(MATCH(D349,Vacances!$B$3:$B$202,1),2)=1," ","")</f>
        <v/>
      </c>
      <c r="G349" s="27" t="str">
        <f>IF(MOD(MATCH(D349,Vacances!$C$3:$C$202,1),2)=1," ","")</f>
        <v/>
      </c>
      <c r="H349" s="28" t="str">
        <v xml:space="preserve"> </v>
      </c>
      <c r="I349" s="29"/>
      <c r="J349" s="87" t="str">
        <v/>
      </c>
    </row>
    <row r="350" spans="2:10" ht="15" x14ac:dyDescent="0.25">
      <c r="B350" s="78" t="str">
        <v/>
      </c>
      <c r="C350" s="25" t="str">
        <v>D</v>
      </c>
      <c r="D350" s="26">
        <f t="shared" si="5"/>
        <v>46369</v>
      </c>
      <c r="E350" s="27" t="str">
        <f>IF(MOD(MATCH(D350,Vacances!$A$3:$A$202,1),2)=1," ","")</f>
        <v/>
      </c>
      <c r="F350" s="27" t="str">
        <f>IF(MOD(MATCH(D350,Vacances!$B$3:$B$202,1),2)=1," ","")</f>
        <v/>
      </c>
      <c r="G350" s="27" t="str">
        <f>IF(MOD(MATCH(D350,Vacances!$C$3:$C$202,1),2)=1," ","")</f>
        <v/>
      </c>
      <c r="H350" s="28" t="str">
        <v xml:space="preserve"> </v>
      </c>
      <c r="I350" s="29"/>
      <c r="J350" s="87" t="str">
        <v/>
      </c>
    </row>
    <row r="351" spans="2:10" ht="15" x14ac:dyDescent="0.25">
      <c r="B351" s="78" t="str">
        <v/>
      </c>
      <c r="C351" s="25" t="str">
        <v>L</v>
      </c>
      <c r="D351" s="26">
        <f t="shared" si="5"/>
        <v>46370</v>
      </c>
      <c r="E351" s="27" t="str">
        <f>IF(MOD(MATCH(D351,Vacances!$A$3:$A$202,1),2)=1," ","")</f>
        <v/>
      </c>
      <c r="F351" s="27" t="str">
        <f>IF(MOD(MATCH(D351,Vacances!$B$3:$B$202,1),2)=1," ","")</f>
        <v/>
      </c>
      <c r="G351" s="27" t="str">
        <f>IF(MOD(MATCH(D351,Vacances!$C$3:$C$202,1),2)=1," ","")</f>
        <v/>
      </c>
      <c r="H351" s="28" t="str">
        <v xml:space="preserve"> </v>
      </c>
      <c r="I351" s="29"/>
      <c r="J351" s="87" t="str">
        <v/>
      </c>
    </row>
    <row r="352" spans="2:10" ht="15" x14ac:dyDescent="0.25">
      <c r="B352" s="78" t="str">
        <v/>
      </c>
      <c r="C352" s="25" t="str">
        <v>M</v>
      </c>
      <c r="D352" s="26">
        <f t="shared" si="5"/>
        <v>46371</v>
      </c>
      <c r="E352" s="27" t="str">
        <f>IF(MOD(MATCH(D352,Vacances!$A$3:$A$202,1),2)=1," ","")</f>
        <v/>
      </c>
      <c r="F352" s="27" t="str">
        <f>IF(MOD(MATCH(D352,Vacances!$B$3:$B$202,1),2)=1," ","")</f>
        <v/>
      </c>
      <c r="G352" s="27" t="str">
        <f>IF(MOD(MATCH(D352,Vacances!$C$3:$C$202,1),2)=1," ","")</f>
        <v/>
      </c>
      <c r="H352" s="28" t="str">
        <v xml:space="preserve"> </v>
      </c>
      <c r="I352" s="29"/>
      <c r="J352" s="87" t="str">
        <v/>
      </c>
    </row>
    <row r="353" spans="2:10" ht="15" x14ac:dyDescent="0.25">
      <c r="B353" s="78" t="str">
        <v/>
      </c>
      <c r="C353" s="25" t="str">
        <v>M</v>
      </c>
      <c r="D353" s="26">
        <f t="shared" si="5"/>
        <v>46372</v>
      </c>
      <c r="E353" s="27" t="str">
        <f>IF(MOD(MATCH(D353,Vacances!$A$3:$A$202,1),2)=1," ","")</f>
        <v/>
      </c>
      <c r="F353" s="27" t="str">
        <f>IF(MOD(MATCH(D353,Vacances!$B$3:$B$202,1),2)=1," ","")</f>
        <v/>
      </c>
      <c r="G353" s="27" t="str">
        <f>IF(MOD(MATCH(D353,Vacances!$C$3:$C$202,1),2)=1," ","")</f>
        <v/>
      </c>
      <c r="H353" s="28" t="str">
        <v xml:space="preserve"> </v>
      </c>
      <c r="I353" s="29"/>
      <c r="J353" s="87" t="str">
        <v/>
      </c>
    </row>
    <row r="354" spans="2:10" ht="15" x14ac:dyDescent="0.25">
      <c r="B354" s="78" t="str">
        <v/>
      </c>
      <c r="C354" s="25" t="str">
        <v>J</v>
      </c>
      <c r="D354" s="26">
        <f t="shared" si="5"/>
        <v>46373</v>
      </c>
      <c r="E354" s="27" t="str">
        <f>IF(MOD(MATCH(D354,Vacances!$A$3:$A$202,1),2)=1," ","")</f>
        <v/>
      </c>
      <c r="F354" s="27" t="str">
        <f>IF(MOD(MATCH(D354,Vacances!$B$3:$B$202,1),2)=1," ","")</f>
        <v/>
      </c>
      <c r="G354" s="27" t="str">
        <f>IF(MOD(MATCH(D354,Vacances!$C$3:$C$202,1),2)=1," ","")</f>
        <v/>
      </c>
      <c r="H354" s="28" t="str">
        <v xml:space="preserve"> </v>
      </c>
      <c r="I354" s="29"/>
      <c r="J354" s="87">
        <v>51</v>
      </c>
    </row>
    <row r="355" spans="2:10" ht="15" x14ac:dyDescent="0.25">
      <c r="B355" s="78" t="str">
        <v/>
      </c>
      <c r="C355" s="25" t="str">
        <v>V</v>
      </c>
      <c r="D355" s="26">
        <f t="shared" si="5"/>
        <v>46374</v>
      </c>
      <c r="E355" s="27" t="str">
        <f>IF(MOD(MATCH(D355,Vacances!$A$3:$A$202,1),2)=1," ","")</f>
        <v/>
      </c>
      <c r="F355" s="27" t="str">
        <f>IF(MOD(MATCH(D355,Vacances!$B$3:$B$202,1),2)=1," ","")</f>
        <v/>
      </c>
      <c r="G355" s="27" t="str">
        <f>IF(MOD(MATCH(D355,Vacances!$C$3:$C$202,1),2)=1," ","")</f>
        <v/>
      </c>
      <c r="H355" s="28" t="str">
        <v xml:space="preserve"> </v>
      </c>
      <c r="I355" s="29"/>
      <c r="J355" s="87" t="str">
        <v/>
      </c>
    </row>
    <row r="356" spans="2:10" ht="15" x14ac:dyDescent="0.25">
      <c r="B356" s="78" t="str">
        <v/>
      </c>
      <c r="C356" s="25" t="str">
        <v>S</v>
      </c>
      <c r="D356" s="26">
        <f t="shared" si="5"/>
        <v>46375</v>
      </c>
      <c r="E356" s="27" t="str">
        <f>IF(MOD(MATCH(D356,Vacances!$A$3:$A$202,1),2)=1," ","")</f>
        <v/>
      </c>
      <c r="F356" s="27" t="str">
        <f>IF(MOD(MATCH(D356,Vacances!$B$3:$B$202,1),2)=1," ","")</f>
        <v/>
      </c>
      <c r="G356" s="27" t="str">
        <f>IF(MOD(MATCH(D356,Vacances!$C$3:$C$202,1),2)=1," ","")</f>
        <v/>
      </c>
      <c r="H356" s="28" t="str">
        <v xml:space="preserve"> </v>
      </c>
      <c r="I356" s="29"/>
      <c r="J356" s="87" t="str">
        <v/>
      </c>
    </row>
    <row r="357" spans="2:10" ht="15" x14ac:dyDescent="0.25">
      <c r="B357" s="78" t="str">
        <v/>
      </c>
      <c r="C357" s="25" t="str">
        <v>D</v>
      </c>
      <c r="D357" s="26">
        <f t="shared" si="5"/>
        <v>46376</v>
      </c>
      <c r="E357" s="27" t="str">
        <f>IF(MOD(MATCH(D357,Vacances!$A$3:$A$202,1),2)=1," ","")</f>
        <v xml:space="preserve"> </v>
      </c>
      <c r="F357" s="27" t="str">
        <f>IF(MOD(MATCH(D357,Vacances!$B$3:$B$202,1),2)=1," ","")</f>
        <v xml:space="preserve"> </v>
      </c>
      <c r="G357" s="27" t="str">
        <f>IF(MOD(MATCH(D357,Vacances!$C$3:$C$202,1),2)=1," ","")</f>
        <v xml:space="preserve"> </v>
      </c>
      <c r="H357" s="28" t="str">
        <v xml:space="preserve"> </v>
      </c>
      <c r="I357" s="29"/>
      <c r="J357" s="87" t="str">
        <v/>
      </c>
    </row>
    <row r="358" spans="2:10" ht="15" x14ac:dyDescent="0.25">
      <c r="B358" s="78" t="str">
        <v/>
      </c>
      <c r="C358" s="25" t="str">
        <v>L</v>
      </c>
      <c r="D358" s="26">
        <f t="shared" si="5"/>
        <v>46377</v>
      </c>
      <c r="E358" s="27" t="str">
        <f>IF(MOD(MATCH(D358,Vacances!$A$3:$A$202,1),2)=1," ","")</f>
        <v xml:space="preserve"> </v>
      </c>
      <c r="F358" s="27" t="str">
        <f>IF(MOD(MATCH(D358,Vacances!$B$3:$B$202,1),2)=1," ","")</f>
        <v xml:space="preserve"> </v>
      </c>
      <c r="G358" s="27" t="str">
        <f>IF(MOD(MATCH(D358,Vacances!$C$3:$C$202,1),2)=1," ","")</f>
        <v xml:space="preserve"> </v>
      </c>
      <c r="H358" s="28" t="str">
        <v xml:space="preserve"> </v>
      </c>
      <c r="I358" s="29"/>
      <c r="J358" s="87" t="str">
        <v/>
      </c>
    </row>
    <row r="359" spans="2:10" ht="15" x14ac:dyDescent="0.25">
      <c r="B359" s="78" t="str">
        <v/>
      </c>
      <c r="C359" s="25" t="str">
        <v>M</v>
      </c>
      <c r="D359" s="26">
        <f t="shared" si="5"/>
        <v>46378</v>
      </c>
      <c r="E359" s="27" t="str">
        <f>IF(MOD(MATCH(D359,Vacances!$A$3:$A$202,1),2)=1," ","")</f>
        <v xml:space="preserve"> </v>
      </c>
      <c r="F359" s="27" t="str">
        <f>IF(MOD(MATCH(D359,Vacances!$B$3:$B$202,1),2)=1," ","")</f>
        <v xml:space="preserve"> </v>
      </c>
      <c r="G359" s="27" t="str">
        <f>IF(MOD(MATCH(D359,Vacances!$C$3:$C$202,1),2)=1," ","")</f>
        <v xml:space="preserve"> </v>
      </c>
      <c r="H359" s="28" t="str">
        <v xml:space="preserve"> </v>
      </c>
      <c r="I359" s="29"/>
      <c r="J359" s="87" t="str">
        <v/>
      </c>
    </row>
    <row r="360" spans="2:10" ht="15" x14ac:dyDescent="0.25">
      <c r="B360" s="78" t="str">
        <v/>
      </c>
      <c r="C360" s="25" t="str">
        <v>M</v>
      </c>
      <c r="D360" s="26">
        <f t="shared" si="5"/>
        <v>46379</v>
      </c>
      <c r="E360" s="27" t="str">
        <f>IF(MOD(MATCH(D360,Vacances!$A$3:$A$202,1),2)=1," ","")</f>
        <v xml:space="preserve"> </v>
      </c>
      <c r="F360" s="27" t="str">
        <f>IF(MOD(MATCH(D360,Vacances!$B$3:$B$202,1),2)=1," ","")</f>
        <v xml:space="preserve"> </v>
      </c>
      <c r="G360" s="27" t="str">
        <f>IF(MOD(MATCH(D360,Vacances!$C$3:$C$202,1),2)=1," ","")</f>
        <v xml:space="preserve"> </v>
      </c>
      <c r="H360" s="28" t="str">
        <v xml:space="preserve"> </v>
      </c>
      <c r="I360" s="29"/>
      <c r="J360" s="87" t="str">
        <v/>
      </c>
    </row>
    <row r="361" spans="2:10" ht="15" x14ac:dyDescent="0.25">
      <c r="B361" s="78" t="str">
        <v/>
      </c>
      <c r="C361" s="25" t="str">
        <v>J</v>
      </c>
      <c r="D361" s="26">
        <f t="shared" si="5"/>
        <v>46380</v>
      </c>
      <c r="E361" s="27" t="str">
        <f>IF(MOD(MATCH(D361,Vacances!$A$3:$A$202,1),2)=1," ","")</f>
        <v xml:space="preserve"> </v>
      </c>
      <c r="F361" s="27" t="str">
        <f>IF(MOD(MATCH(D361,Vacances!$B$3:$B$202,1),2)=1," ","")</f>
        <v xml:space="preserve"> </v>
      </c>
      <c r="G361" s="27" t="str">
        <f>IF(MOD(MATCH(D361,Vacances!$C$3:$C$202,1),2)=1," ","")</f>
        <v xml:space="preserve"> </v>
      </c>
      <c r="H361" s="28" t="str">
        <v xml:space="preserve"> </v>
      </c>
      <c r="I361" s="29"/>
      <c r="J361" s="87">
        <v>52</v>
      </c>
    </row>
    <row r="362" spans="2:10" ht="15" x14ac:dyDescent="0.25">
      <c r="B362" s="78" t="str">
        <v/>
      </c>
      <c r="C362" s="25" t="str">
        <v>V</v>
      </c>
      <c r="D362" s="26">
        <f t="shared" si="5"/>
        <v>46381</v>
      </c>
      <c r="E362" s="27" t="str">
        <f>IF(MOD(MATCH(D362,Vacances!$A$3:$A$202,1),2)=1," ","")</f>
        <v xml:space="preserve"> </v>
      </c>
      <c r="F362" s="27" t="str">
        <f>IF(MOD(MATCH(D362,Vacances!$B$3:$B$202,1),2)=1," ","")</f>
        <v xml:space="preserve"> </v>
      </c>
      <c r="G362" s="27" t="str">
        <f>IF(MOD(MATCH(D362,Vacances!$C$3:$C$202,1),2)=1," ","")</f>
        <v xml:space="preserve"> </v>
      </c>
      <c r="H362" s="28" t="str">
        <v xml:space="preserve"> Noël</v>
      </c>
      <c r="I362" s="29"/>
      <c r="J362" s="87" t="str">
        <v/>
      </c>
    </row>
    <row r="363" spans="2:10" ht="15" x14ac:dyDescent="0.25">
      <c r="B363" s="78" t="str">
        <v/>
      </c>
      <c r="C363" s="25" t="str">
        <v>S</v>
      </c>
      <c r="D363" s="26">
        <f t="shared" si="5"/>
        <v>46382</v>
      </c>
      <c r="E363" s="27" t="str">
        <f>IF(MOD(MATCH(D363,Vacances!$A$3:$A$202,1),2)=1," ","")</f>
        <v xml:space="preserve"> </v>
      </c>
      <c r="F363" s="27" t="str">
        <f>IF(MOD(MATCH(D363,Vacances!$B$3:$B$202,1),2)=1," ","")</f>
        <v xml:space="preserve"> </v>
      </c>
      <c r="G363" s="27" t="str">
        <f>IF(MOD(MATCH(D363,Vacances!$C$3:$C$202,1),2)=1," ","")</f>
        <v xml:space="preserve"> </v>
      </c>
      <c r="H363" s="28" t="str">
        <v xml:space="preserve"> </v>
      </c>
      <c r="I363" s="29"/>
      <c r="J363" s="87" t="str">
        <v/>
      </c>
    </row>
    <row r="364" spans="2:10" ht="15" x14ac:dyDescent="0.25">
      <c r="B364" s="78" t="str">
        <v/>
      </c>
      <c r="C364" s="25" t="str">
        <v>D</v>
      </c>
      <c r="D364" s="26">
        <f t="shared" si="5"/>
        <v>46383</v>
      </c>
      <c r="E364" s="27" t="str">
        <f>IF(MOD(MATCH(D364,Vacances!$A$3:$A$202,1),2)=1," ","")</f>
        <v xml:space="preserve"> </v>
      </c>
      <c r="F364" s="27" t="str">
        <f>IF(MOD(MATCH(D364,Vacances!$B$3:$B$202,1),2)=1," ","")</f>
        <v xml:space="preserve"> </v>
      </c>
      <c r="G364" s="27" t="str">
        <f>IF(MOD(MATCH(D364,Vacances!$C$3:$C$202,1),2)=1," ","")</f>
        <v xml:space="preserve"> </v>
      </c>
      <c r="H364" s="28" t="str">
        <v xml:space="preserve"> </v>
      </c>
      <c r="I364" s="29"/>
      <c r="J364" s="87" t="str">
        <v/>
      </c>
    </row>
    <row r="365" spans="2:10" ht="15" x14ac:dyDescent="0.25">
      <c r="B365" s="78" t="str">
        <v/>
      </c>
      <c r="C365" s="25" t="str">
        <v>L</v>
      </c>
      <c r="D365" s="26">
        <f t="shared" si="5"/>
        <v>46384</v>
      </c>
      <c r="E365" s="27" t="str">
        <f>IF(MOD(MATCH(D365,Vacances!$A$3:$A$202,1),2)=1," ","")</f>
        <v xml:space="preserve"> </v>
      </c>
      <c r="F365" s="27" t="str">
        <f>IF(MOD(MATCH(D365,Vacances!$B$3:$B$202,1),2)=1," ","")</f>
        <v xml:space="preserve"> </v>
      </c>
      <c r="G365" s="27" t="str">
        <f>IF(MOD(MATCH(D365,Vacances!$C$3:$C$202,1),2)=1," ","")</f>
        <v xml:space="preserve"> </v>
      </c>
      <c r="H365" s="28" t="str">
        <v xml:space="preserve"> </v>
      </c>
      <c r="I365" s="29"/>
      <c r="J365" s="87" t="str">
        <v/>
      </c>
    </row>
    <row r="366" spans="2:10" ht="15" x14ac:dyDescent="0.25">
      <c r="B366" s="78" t="str">
        <v/>
      </c>
      <c r="C366" s="25" t="str">
        <v>M</v>
      </c>
      <c r="D366" s="26">
        <f t="shared" si="5"/>
        <v>46385</v>
      </c>
      <c r="E366" s="27" t="str">
        <f>IF(MOD(MATCH(D366,Vacances!$A$3:$A$202,1),2)=1," ","")</f>
        <v xml:space="preserve"> </v>
      </c>
      <c r="F366" s="27" t="str">
        <f>IF(MOD(MATCH(D366,Vacances!$B$3:$B$202,1),2)=1," ","")</f>
        <v xml:space="preserve"> </v>
      </c>
      <c r="G366" s="27" t="str">
        <f>IF(MOD(MATCH(D366,Vacances!$C$3:$C$202,1),2)=1," ","")</f>
        <v xml:space="preserve"> </v>
      </c>
      <c r="H366" s="28" t="str">
        <v xml:space="preserve"> </v>
      </c>
      <c r="I366" s="29"/>
      <c r="J366" s="87" t="str">
        <v/>
      </c>
    </row>
    <row r="367" spans="2:10" ht="15" x14ac:dyDescent="0.25">
      <c r="B367" s="78" t="str">
        <v/>
      </c>
      <c r="C367" s="25" t="str">
        <v>M</v>
      </c>
      <c r="D367" s="26">
        <f t="shared" si="5"/>
        <v>46386</v>
      </c>
      <c r="E367" s="27" t="str">
        <f>IF(MOD(MATCH(D367,Vacances!$A$3:$A$202,1),2)=1," ","")</f>
        <v xml:space="preserve"> </v>
      </c>
      <c r="F367" s="27" t="str">
        <f>IF(MOD(MATCH(D367,Vacances!$B$3:$B$202,1),2)=1," ","")</f>
        <v xml:space="preserve"> </v>
      </c>
      <c r="G367" s="27" t="str">
        <f>IF(MOD(MATCH(D367,Vacances!$C$3:$C$202,1),2)=1," ","")</f>
        <v xml:space="preserve"> </v>
      </c>
      <c r="H367" s="28" t="str">
        <v xml:space="preserve"> </v>
      </c>
      <c r="I367" s="29"/>
      <c r="J367" s="87" t="str">
        <v/>
      </c>
    </row>
    <row r="368" spans="2:10" ht="15" x14ac:dyDescent="0.25">
      <c r="B368" s="78" t="str">
        <v/>
      </c>
      <c r="C368" s="25" t="str">
        <v>J</v>
      </c>
      <c r="D368" s="26">
        <f t="shared" si="5"/>
        <v>46387</v>
      </c>
      <c r="E368" s="27" t="str">
        <f>IF(MOD(MATCH(D368,Vacances!$A$3:$A$202,1),2)=1," ","")</f>
        <v xml:space="preserve"> </v>
      </c>
      <c r="F368" s="27" t="str">
        <f>IF(MOD(MATCH(D368,Vacances!$B$3:$B$202,1),2)=1," ","")</f>
        <v xml:space="preserve"> </v>
      </c>
      <c r="G368" s="27" t="str">
        <f>IF(MOD(MATCH(D368,Vacances!$C$3:$C$202,1),2)=1," ","")</f>
        <v xml:space="preserve"> </v>
      </c>
      <c r="H368" s="28" t="str">
        <v xml:space="preserve"> </v>
      </c>
      <c r="I368" s="29"/>
      <c r="J368" s="87">
        <v>53</v>
      </c>
    </row>
    <row r="369" spans="2:10" ht="15" x14ac:dyDescent="0.25">
      <c r="B369" s="78" t="str">
        <v>JANVIER</v>
      </c>
      <c r="C369" s="25" t="str">
        <v>V</v>
      </c>
      <c r="D369" s="26">
        <f t="shared" si="5"/>
        <v>46388</v>
      </c>
      <c r="E369" s="27" t="str">
        <f>IF(MOD(MATCH(D369,Vacances!$A$3:$A$202,1),2)=1," ","")</f>
        <v xml:space="preserve"> </v>
      </c>
      <c r="F369" s="27" t="str">
        <f>IF(MOD(MATCH(D369,Vacances!$B$3:$B$202,1),2)=1," ","")</f>
        <v xml:space="preserve"> </v>
      </c>
      <c r="G369" s="27" t="str">
        <f>IF(MOD(MATCH(D369,Vacances!$C$3:$C$202,1),2)=1," ","")</f>
        <v xml:space="preserve"> </v>
      </c>
      <c r="H369" s="28" t="str">
        <v xml:space="preserve"> Jour de l'an</v>
      </c>
      <c r="I369" s="29"/>
      <c r="J369" s="87" t="str">
        <v/>
      </c>
    </row>
  </sheetData>
  <sheetProtection selectLockedCells="1" selectUnlockedCells="1"/>
  <phoneticPr fontId="13" type="noConversion"/>
  <conditionalFormatting sqref="C4:D369">
    <cfRule type="expression" dxfId="11" priority="1" stopIfTrue="1">
      <formula>IF(AND(OR(WEEKDAY($D4)=1,RIGHT($H4,1)&lt;&gt;" "),$D4&lt;&gt;""),TRUE)</formula>
    </cfRule>
    <cfRule type="expression" dxfId="10" priority="2" stopIfTrue="1">
      <formula>AND(WEEKDAY($D4)=7,$D4&lt;&gt;"")</formula>
    </cfRule>
  </conditionalFormatting>
  <conditionalFormatting sqref="E4:E369">
    <cfRule type="cellIs" dxfId="9" priority="15" stopIfTrue="1" operator="equal">
      <formula>" "</formula>
    </cfRule>
  </conditionalFormatting>
  <conditionalFormatting sqref="E4:AZ369">
    <cfRule type="expression" dxfId="8" priority="19" stopIfTrue="1">
      <formula>IF(AND(OR(WEEKDAY($D4)=1,RIGHT($H4,1)&lt;&gt;" "),$D4&lt;&gt;""),TRUE)</formula>
    </cfRule>
  </conditionalFormatting>
  <conditionalFormatting sqref="F4:F369">
    <cfRule type="cellIs" dxfId="7" priority="16" stopIfTrue="1" operator="equal">
      <formula>" "</formula>
    </cfRule>
  </conditionalFormatting>
  <conditionalFormatting sqref="G4:G369">
    <cfRule type="cellIs" dxfId="6" priority="17" stopIfTrue="1" operator="equal">
      <formula>" "</formula>
    </cfRule>
  </conditionalFormatting>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2:OR24"/>
  <sheetViews>
    <sheetView workbookViewId="0">
      <selection activeCell="A2" sqref="A2"/>
    </sheetView>
  </sheetViews>
  <sheetFormatPr baseColWidth="10" defaultColWidth="11.5703125" defaultRowHeight="12.75" x14ac:dyDescent="0.2"/>
  <cols>
    <col min="1" max="1" width="16.5703125" customWidth="1"/>
    <col min="2" max="32" width="3.7109375" customWidth="1"/>
    <col min="33" max="34" width="3.28515625" customWidth="1"/>
    <col min="35" max="35" width="16.5703125" customWidth="1"/>
    <col min="36" max="66" width="3.7109375" customWidth="1"/>
    <col min="67" max="68" width="3.28515625" customWidth="1"/>
    <col min="69" max="69" width="16.5703125" customWidth="1"/>
    <col min="70" max="100" width="3.7109375" customWidth="1"/>
    <col min="101" max="102" width="3.28515625" customWidth="1"/>
    <col min="103" max="103" width="16.5703125" customWidth="1"/>
    <col min="104" max="134" width="3.7109375" customWidth="1"/>
    <col min="135" max="136" width="3.28515625" customWidth="1"/>
    <col min="137" max="137" width="16.5703125" customWidth="1"/>
    <col min="138" max="168" width="3.7109375" customWidth="1"/>
    <col min="169" max="170" width="3.28515625" customWidth="1"/>
    <col min="171" max="171" width="16.5703125" customWidth="1"/>
    <col min="172" max="202" width="3.7109375" customWidth="1"/>
    <col min="203" max="204" width="3.28515625" customWidth="1"/>
    <col min="205" max="205" width="16.5703125" customWidth="1"/>
    <col min="206" max="236" width="3.7109375" customWidth="1"/>
    <col min="237" max="238" width="3.28515625" customWidth="1"/>
    <col min="239" max="239" width="16.5703125" customWidth="1"/>
    <col min="240" max="270" width="3.7109375" customWidth="1"/>
    <col min="271" max="272" width="3.28515625" customWidth="1"/>
    <col min="273" max="273" width="16.5703125" customWidth="1"/>
    <col min="274" max="304" width="3.7109375" customWidth="1"/>
    <col min="305" max="306" width="3.28515625" customWidth="1"/>
    <col min="307" max="307" width="16.5703125" customWidth="1"/>
    <col min="308" max="338" width="3.7109375" customWidth="1"/>
    <col min="339" max="340" width="3.28515625" customWidth="1"/>
    <col min="341" max="341" width="16.5703125" customWidth="1"/>
    <col min="342" max="372" width="3.7109375" customWidth="1"/>
    <col min="373" max="374" width="3.28515625" customWidth="1"/>
    <col min="375" max="375" width="16.5703125" customWidth="1"/>
    <col min="376" max="406" width="3.7109375" customWidth="1"/>
    <col min="407" max="408" width="3.28515625" customWidth="1"/>
  </cols>
  <sheetData>
    <row r="2" spans="1:408" s="93" customFormat="1" ht="78" customHeight="1" x14ac:dyDescent="0.2">
      <c r="B2" s="93" t="str">
        <f>IF(B4="","",IFERROR(VLOOKUP(B4,'Jours fériés'!$A$4:$B$203,2,0)," "))</f>
        <v>Jour de l'an</v>
      </c>
      <c r="C2" s="93" t="str">
        <f>IF(C4="","",IFERROR(VLOOKUP(C4,'Jours fériés'!$A$4:$B$203,2,0)," "))</f>
        <v xml:space="preserve"> </v>
      </c>
      <c r="D2" s="93" t="str">
        <f>IF(D4="","",IFERROR(VLOOKUP(D4,'Jours fériés'!$A$4:$B$203,2,0)," "))</f>
        <v xml:space="preserve"> </v>
      </c>
      <c r="E2" s="93" t="str">
        <f>IF(E4="","",IFERROR(VLOOKUP(E4,'Jours fériés'!$A$4:$B$203,2,0)," "))</f>
        <v xml:space="preserve"> </v>
      </c>
      <c r="F2" s="93" t="str">
        <f>IF(F4="","",IFERROR(VLOOKUP(F4,'Jours fériés'!$A$4:$B$203,2,0)," "))</f>
        <v xml:space="preserve"> </v>
      </c>
      <c r="G2" s="93" t="str">
        <f>IF(G4="","",IFERROR(VLOOKUP(G4,'Jours fériés'!$A$4:$B$203,2,0)," "))</f>
        <v xml:space="preserve"> </v>
      </c>
      <c r="H2" s="93" t="str">
        <f>IF(H4="","",IFERROR(VLOOKUP(H4,'Jours fériés'!$A$4:$B$203,2,0)," "))</f>
        <v xml:space="preserve"> </v>
      </c>
      <c r="I2" s="93" t="str">
        <f>IF(I4="","",IFERROR(VLOOKUP(I4,'Jours fériés'!$A$4:$B$203,2,0)," "))</f>
        <v xml:space="preserve"> </v>
      </c>
      <c r="J2" s="93" t="str">
        <f>IF(J4="","",IFERROR(VLOOKUP(J4,'Jours fériés'!$A$4:$B$203,2,0)," "))</f>
        <v xml:space="preserve"> </v>
      </c>
      <c r="K2" s="93" t="str">
        <f>IF(K4="","",IFERROR(VLOOKUP(K4,'Jours fériés'!$A$4:$B$203,2,0)," "))</f>
        <v xml:space="preserve"> </v>
      </c>
      <c r="L2" s="93" t="str">
        <f>IF(L4="","",IFERROR(VLOOKUP(L4,'Jours fériés'!$A$4:$B$203,2,0)," "))</f>
        <v xml:space="preserve"> </v>
      </c>
      <c r="M2" s="93" t="str">
        <f>IF(M4="","",IFERROR(VLOOKUP(M4,'Jours fériés'!$A$4:$B$203,2,0)," "))</f>
        <v xml:space="preserve"> </v>
      </c>
      <c r="N2" s="93" t="str">
        <f>IF(N4="","",IFERROR(VLOOKUP(N4,'Jours fériés'!$A$4:$B$203,2,0)," "))</f>
        <v xml:space="preserve"> </v>
      </c>
      <c r="O2" s="93" t="str">
        <f>IF(O4="","",IFERROR(VLOOKUP(O4,'Jours fériés'!$A$4:$B$203,2,0)," "))</f>
        <v xml:space="preserve"> </v>
      </c>
      <c r="P2" s="93" t="str">
        <f>IF(P4="","",IFERROR(VLOOKUP(P4,'Jours fériés'!$A$4:$B$203,2,0)," "))</f>
        <v xml:space="preserve"> </v>
      </c>
      <c r="Q2" s="93" t="str">
        <f>IF(Q4="","",IFERROR(VLOOKUP(Q4,'Jours fériés'!$A$4:$B$203,2,0)," "))</f>
        <v xml:space="preserve"> </v>
      </c>
      <c r="R2" s="93" t="str">
        <f>IF(R4="","",IFERROR(VLOOKUP(R4,'Jours fériés'!$A$4:$B$203,2,0)," "))</f>
        <v xml:space="preserve"> </v>
      </c>
      <c r="S2" s="93" t="str">
        <f>IF(S4="","",IFERROR(VLOOKUP(S4,'Jours fériés'!$A$4:$B$203,2,0)," "))</f>
        <v xml:space="preserve"> </v>
      </c>
      <c r="T2" s="93" t="str">
        <f>IF(T4="","",IFERROR(VLOOKUP(T4,'Jours fériés'!$A$4:$B$203,2,0)," "))</f>
        <v xml:space="preserve"> </v>
      </c>
      <c r="U2" s="93" t="str">
        <f>IF(U4="","",IFERROR(VLOOKUP(U4,'Jours fériés'!$A$4:$B$203,2,0)," "))</f>
        <v xml:space="preserve"> </v>
      </c>
      <c r="V2" s="93" t="str">
        <f>IF(V4="","",IFERROR(VLOOKUP(V4,'Jours fériés'!$A$4:$B$203,2,0)," "))</f>
        <v xml:space="preserve"> </v>
      </c>
      <c r="W2" s="93" t="str">
        <f>IF(W4="","",IFERROR(VLOOKUP(W4,'Jours fériés'!$A$4:$B$203,2,0)," "))</f>
        <v xml:space="preserve"> </v>
      </c>
      <c r="X2" s="93" t="str">
        <f>IF(X4="","",IFERROR(VLOOKUP(X4,'Jours fériés'!$A$4:$B$203,2,0)," "))</f>
        <v xml:space="preserve"> </v>
      </c>
      <c r="Y2" s="93" t="str">
        <f>IF(Y4="","",IFERROR(VLOOKUP(Y4,'Jours fériés'!$A$4:$B$203,2,0)," "))</f>
        <v xml:space="preserve"> </v>
      </c>
      <c r="Z2" s="93" t="str">
        <f>IF(Z4="","",IFERROR(VLOOKUP(Z4,'Jours fériés'!$A$4:$B$203,2,0)," "))</f>
        <v xml:space="preserve"> </v>
      </c>
      <c r="AA2" s="93" t="str">
        <f>IF(AA4="","",IFERROR(VLOOKUP(AA4,'Jours fériés'!$A$4:$B$203,2,0)," "))</f>
        <v xml:space="preserve"> </v>
      </c>
      <c r="AB2" s="93" t="str">
        <f>IF(AB4="","",IFERROR(VLOOKUP(AB4,'Jours fériés'!$A$4:$B$203,2,0)," "))</f>
        <v xml:space="preserve"> </v>
      </c>
      <c r="AC2" s="93" t="str">
        <f>IF(AC4="","",IFERROR(VLOOKUP(AC4,'Jours fériés'!$A$4:$B$203,2,0)," "))</f>
        <v xml:space="preserve"> </v>
      </c>
      <c r="AD2" s="93" t="str">
        <f>IF(AD4="","",IFERROR(VLOOKUP(AD4,'Jours fériés'!$A$4:$B$203,2,0)," "))</f>
        <v xml:space="preserve"> </v>
      </c>
      <c r="AE2" s="93" t="str">
        <f>IF(AE4="","",IFERROR(VLOOKUP(AE4,'Jours fériés'!$A$4:$B$203,2,0)," "))</f>
        <v xml:space="preserve"> </v>
      </c>
      <c r="AF2" s="93" t="str">
        <f>IF(AF4="","",IFERROR(VLOOKUP(AF4,'Jours fériés'!$A$4:$B$203,2,0)," "))</f>
        <v xml:space="preserve"> </v>
      </c>
      <c r="AJ2" s="93" t="str">
        <f>IF(AJ4="","",IFERROR(VLOOKUP(AJ4,'Jours fériés'!$A$4:$B$203,2,0)," "))</f>
        <v xml:space="preserve"> </v>
      </c>
      <c r="AK2" s="93" t="str">
        <f>IF(AK4="","",IFERROR(VLOOKUP(AK4,'Jours fériés'!$A$4:$B$203,2,0)," "))</f>
        <v xml:space="preserve"> </v>
      </c>
      <c r="AL2" s="93" t="str">
        <f>IF(AL4="","",IFERROR(VLOOKUP(AL4,'Jours fériés'!$A$4:$B$203,2,0)," "))</f>
        <v xml:space="preserve"> </v>
      </c>
      <c r="AM2" s="93" t="str">
        <f>IF(AM4="","",IFERROR(VLOOKUP(AM4,'Jours fériés'!$A$4:$B$203,2,0)," "))</f>
        <v xml:space="preserve"> </v>
      </c>
      <c r="AN2" s="93" t="str">
        <f>IF(AN4="","",IFERROR(VLOOKUP(AN4,'Jours fériés'!$A$4:$B$203,2,0)," "))</f>
        <v xml:space="preserve"> </v>
      </c>
      <c r="AO2" s="93" t="str">
        <f>IF(AO4="","",IFERROR(VLOOKUP(AO4,'Jours fériés'!$A$4:$B$203,2,0)," "))</f>
        <v xml:space="preserve"> </v>
      </c>
      <c r="AP2" s="93" t="str">
        <f>IF(AP4="","",IFERROR(VLOOKUP(AP4,'Jours fériés'!$A$4:$B$203,2,0)," "))</f>
        <v xml:space="preserve"> </v>
      </c>
      <c r="AQ2" s="93" t="str">
        <f>IF(AQ4="","",IFERROR(VLOOKUP(AQ4,'Jours fériés'!$A$4:$B$203,2,0)," "))</f>
        <v xml:space="preserve"> </v>
      </c>
      <c r="AR2" s="93" t="str">
        <f>IF(AR4="","",IFERROR(VLOOKUP(AR4,'Jours fériés'!$A$4:$B$203,2,0)," "))</f>
        <v xml:space="preserve"> </v>
      </c>
      <c r="AS2" s="93" t="str">
        <f>IF(AS4="","",IFERROR(VLOOKUP(AS4,'Jours fériés'!$A$4:$B$203,2,0)," "))</f>
        <v xml:space="preserve"> </v>
      </c>
      <c r="AT2" s="93" t="str">
        <f>IF(AT4="","",IFERROR(VLOOKUP(AT4,'Jours fériés'!$A$4:$B$203,2,0)," "))</f>
        <v xml:space="preserve"> </v>
      </c>
      <c r="AU2" s="93" t="str">
        <f>IF(AU4="","",IFERROR(VLOOKUP(AU4,'Jours fériés'!$A$4:$B$203,2,0)," "))</f>
        <v xml:space="preserve"> </v>
      </c>
      <c r="AV2" s="93" t="str">
        <f>IF(AV4="","",IFERROR(VLOOKUP(AV4,'Jours fériés'!$A$4:$B$203,2,0)," "))</f>
        <v xml:space="preserve"> </v>
      </c>
      <c r="AW2" s="93" t="str">
        <f>IF(AW4="","",IFERROR(VLOOKUP(AW4,'Jours fériés'!$A$4:$B$203,2,0)," "))</f>
        <v xml:space="preserve"> </v>
      </c>
      <c r="AX2" s="93" t="str">
        <f>IF(AX4="","",IFERROR(VLOOKUP(AX4,'Jours fériés'!$A$4:$B$203,2,0)," "))</f>
        <v xml:space="preserve"> </v>
      </c>
      <c r="AY2" s="93" t="str">
        <f>IF(AY4="","",IFERROR(VLOOKUP(AY4,'Jours fériés'!$A$4:$B$203,2,0)," "))</f>
        <v xml:space="preserve"> </v>
      </c>
      <c r="AZ2" s="93" t="str">
        <f>IF(AZ4="","",IFERROR(VLOOKUP(AZ4,'Jours fériés'!$A$4:$B$203,2,0)," "))</f>
        <v xml:space="preserve"> </v>
      </c>
      <c r="BA2" s="93" t="str">
        <f>IF(BA4="","",IFERROR(VLOOKUP(BA4,'Jours fériés'!$A$4:$B$203,2,0)," "))</f>
        <v xml:space="preserve"> </v>
      </c>
      <c r="BB2" s="93" t="str">
        <f>IF(BB4="","",IFERROR(VLOOKUP(BB4,'Jours fériés'!$A$4:$B$203,2,0)," "))</f>
        <v xml:space="preserve"> </v>
      </c>
      <c r="BC2" s="93" t="str">
        <f>IF(BC4="","",IFERROR(VLOOKUP(BC4,'Jours fériés'!$A$4:$B$203,2,0)," "))</f>
        <v xml:space="preserve"> </v>
      </c>
      <c r="BD2" s="93" t="str">
        <f>IF(BD4="","",IFERROR(VLOOKUP(BD4,'Jours fériés'!$A$4:$B$203,2,0)," "))</f>
        <v xml:space="preserve"> </v>
      </c>
      <c r="BE2" s="93" t="str">
        <f>IF(BE4="","",IFERROR(VLOOKUP(BE4,'Jours fériés'!$A$4:$B$203,2,0)," "))</f>
        <v xml:space="preserve"> </v>
      </c>
      <c r="BF2" s="93" t="str">
        <f>IF(BF4="","",IFERROR(VLOOKUP(BF4,'Jours fériés'!$A$4:$B$203,2,0)," "))</f>
        <v xml:space="preserve"> </v>
      </c>
      <c r="BG2" s="93" t="str">
        <f>IF(BG4="","",IFERROR(VLOOKUP(BG4,'Jours fériés'!$A$4:$B$203,2,0)," "))</f>
        <v xml:space="preserve"> </v>
      </c>
      <c r="BH2" s="93" t="str">
        <f>IF(BH4="","",IFERROR(VLOOKUP(BH4,'Jours fériés'!$A$4:$B$203,2,0)," "))</f>
        <v xml:space="preserve"> </v>
      </c>
      <c r="BI2" s="93" t="str">
        <f>IF(BI4="","",IFERROR(VLOOKUP(BI4,'Jours fériés'!$A$4:$B$203,2,0)," "))</f>
        <v xml:space="preserve"> </v>
      </c>
      <c r="BJ2" s="93" t="str">
        <f>IF(BJ4="","",IFERROR(VLOOKUP(BJ4,'Jours fériés'!$A$4:$B$203,2,0)," "))</f>
        <v xml:space="preserve"> </v>
      </c>
      <c r="BK2" s="93" t="str">
        <f>IF(BK4="","",IFERROR(VLOOKUP(BK4,'Jours fériés'!$A$4:$B$203,2,0)," "))</f>
        <v xml:space="preserve"> </v>
      </c>
      <c r="BL2" s="93" t="str">
        <f>IF(BL4="","",IFERROR(VLOOKUP(BL4,'Jours fériés'!$A$4:$B$203,2,0)," "))</f>
        <v/>
      </c>
      <c r="BM2" s="93" t="str">
        <f>IF(BM4="","",IFERROR(VLOOKUP(BM4,'Jours fériés'!$A$4:$B$203,2,0)," "))</f>
        <v/>
      </c>
      <c r="BN2" s="93" t="str">
        <f>IF(BN4="","",IFERROR(VLOOKUP(BN4,'Jours fériés'!$A$4:$B$203,2,0)," "))</f>
        <v/>
      </c>
      <c r="BR2" s="93" t="str">
        <f>IF(BR4="","",IFERROR(VLOOKUP(BR4,'Jours fériés'!$A$4:$B$203,2,0)," "))</f>
        <v xml:space="preserve"> </v>
      </c>
      <c r="BS2" s="93" t="str">
        <f>IF(BS4="","",IFERROR(VLOOKUP(BS4,'Jours fériés'!$A$4:$B$203,2,0)," "))</f>
        <v xml:space="preserve"> </v>
      </c>
      <c r="BT2" s="93" t="str">
        <f>IF(BT4="","",IFERROR(VLOOKUP(BT4,'Jours fériés'!$A$4:$B$203,2,0)," "))</f>
        <v xml:space="preserve"> </v>
      </c>
      <c r="BU2" s="93" t="str">
        <f>IF(BU4="","",IFERROR(VLOOKUP(BU4,'Jours fériés'!$A$4:$B$203,2,0)," "))</f>
        <v xml:space="preserve"> </v>
      </c>
      <c r="BV2" s="93" t="str">
        <f>IF(BV4="","",IFERROR(VLOOKUP(BV4,'Jours fériés'!$A$4:$B$203,2,0)," "))</f>
        <v xml:space="preserve"> </v>
      </c>
      <c r="BW2" s="93" t="str">
        <f>IF(BW4="","",IFERROR(VLOOKUP(BW4,'Jours fériés'!$A$4:$B$203,2,0)," "))</f>
        <v xml:space="preserve"> </v>
      </c>
      <c r="BX2" s="93" t="str">
        <f>IF(BX4="","",IFERROR(VLOOKUP(BX4,'Jours fériés'!$A$4:$B$203,2,0)," "))</f>
        <v xml:space="preserve"> </v>
      </c>
      <c r="BY2" s="93" t="str">
        <f>IF(BY4="","",IFERROR(VLOOKUP(BY4,'Jours fériés'!$A$4:$B$203,2,0)," "))</f>
        <v xml:space="preserve"> </v>
      </c>
      <c r="BZ2" s="93" t="str">
        <f>IF(BZ4="","",IFERROR(VLOOKUP(BZ4,'Jours fériés'!$A$4:$B$203,2,0)," "))</f>
        <v xml:space="preserve"> </v>
      </c>
      <c r="CA2" s="93" t="str">
        <f>IF(CA4="","",IFERROR(VLOOKUP(CA4,'Jours fériés'!$A$4:$B$203,2,0)," "))</f>
        <v xml:space="preserve"> </v>
      </c>
      <c r="CB2" s="93" t="str">
        <f>IF(CB4="","",IFERROR(VLOOKUP(CB4,'Jours fériés'!$A$4:$B$203,2,0)," "))</f>
        <v xml:space="preserve"> </v>
      </c>
      <c r="CC2" s="93" t="str">
        <f>IF(CC4="","",IFERROR(VLOOKUP(CC4,'Jours fériés'!$A$4:$B$203,2,0)," "))</f>
        <v xml:space="preserve"> </v>
      </c>
      <c r="CD2" s="93" t="str">
        <f>IF(CD4="","",IFERROR(VLOOKUP(CD4,'Jours fériés'!$A$4:$B$203,2,0)," "))</f>
        <v xml:space="preserve"> </v>
      </c>
      <c r="CE2" s="93" t="str">
        <f>IF(CE4="","",IFERROR(VLOOKUP(CE4,'Jours fériés'!$A$4:$B$203,2,0)," "))</f>
        <v xml:space="preserve"> </v>
      </c>
      <c r="CF2" s="93" t="str">
        <f>IF(CF4="","",IFERROR(VLOOKUP(CF4,'Jours fériés'!$A$4:$B$203,2,0)," "))</f>
        <v xml:space="preserve"> </v>
      </c>
      <c r="CG2" s="93" t="str">
        <f>IF(CG4="","",IFERROR(VLOOKUP(CG4,'Jours fériés'!$A$4:$B$203,2,0)," "))</f>
        <v xml:space="preserve"> </v>
      </c>
      <c r="CH2" s="93" t="str">
        <f>IF(CH4="","",IFERROR(VLOOKUP(CH4,'Jours fériés'!$A$4:$B$203,2,0)," "))</f>
        <v xml:space="preserve"> </v>
      </c>
      <c r="CI2" s="93" t="str">
        <f>IF(CI4="","",IFERROR(VLOOKUP(CI4,'Jours fériés'!$A$4:$B$203,2,0)," "))</f>
        <v xml:space="preserve"> </v>
      </c>
      <c r="CJ2" s="93" t="str">
        <f>IF(CJ4="","",IFERROR(VLOOKUP(CJ4,'Jours fériés'!$A$4:$B$203,2,0)," "))</f>
        <v xml:space="preserve"> </v>
      </c>
      <c r="CK2" s="93" t="str">
        <f>IF(CK4="","",IFERROR(VLOOKUP(CK4,'Jours fériés'!$A$4:$B$203,2,0)," "))</f>
        <v xml:space="preserve"> </v>
      </c>
      <c r="CL2" s="93" t="str">
        <f>IF(CL4="","",IFERROR(VLOOKUP(CL4,'Jours fériés'!$A$4:$B$203,2,0)," "))</f>
        <v xml:space="preserve"> </v>
      </c>
      <c r="CM2" s="93" t="str">
        <f>IF(CM4="","",IFERROR(VLOOKUP(CM4,'Jours fériés'!$A$4:$B$203,2,0)," "))</f>
        <v xml:space="preserve"> </v>
      </c>
      <c r="CN2" s="93" t="str">
        <f>IF(CN4="","",IFERROR(VLOOKUP(CN4,'Jours fériés'!$A$4:$B$203,2,0)," "))</f>
        <v xml:space="preserve"> </v>
      </c>
      <c r="CO2" s="93" t="str">
        <f>IF(CO4="","",IFERROR(VLOOKUP(CO4,'Jours fériés'!$A$4:$B$203,2,0)," "))</f>
        <v xml:space="preserve"> </v>
      </c>
      <c r="CP2" s="93" t="str">
        <f>IF(CP4="","",IFERROR(VLOOKUP(CP4,'Jours fériés'!$A$4:$B$203,2,0)," "))</f>
        <v xml:space="preserve"> </v>
      </c>
      <c r="CQ2" s="93" t="str">
        <f>IF(CQ4="","",IFERROR(VLOOKUP(CQ4,'Jours fériés'!$A$4:$B$203,2,0)," "))</f>
        <v xml:space="preserve"> </v>
      </c>
      <c r="CR2" s="93" t="str">
        <f>IF(CR4="","",IFERROR(VLOOKUP(CR4,'Jours fériés'!$A$4:$B$203,2,0)," "))</f>
        <v xml:space="preserve"> </v>
      </c>
      <c r="CS2" s="93" t="str">
        <f>IF(CS4="","",IFERROR(VLOOKUP(CS4,'Jours fériés'!$A$4:$B$203,2,0)," "))</f>
        <v xml:space="preserve"> </v>
      </c>
      <c r="CT2" s="93" t="str">
        <f>IF(CT4="","",IFERROR(VLOOKUP(CT4,'Jours fériés'!$A$4:$B$203,2,0)," "))</f>
        <v xml:space="preserve">heure d'été +1h </v>
      </c>
      <c r="CU2" s="93" t="str">
        <f>IF(CU4="","",IFERROR(VLOOKUP(CU4,'Jours fériés'!$A$4:$B$203,2,0)," "))</f>
        <v xml:space="preserve"> </v>
      </c>
      <c r="CV2" s="93" t="str">
        <f>IF(CV4="","",IFERROR(VLOOKUP(CV4,'Jours fériés'!$A$4:$B$203,2,0)," "))</f>
        <v xml:space="preserve"> </v>
      </c>
      <c r="CZ2" s="93" t="str">
        <f>IF(CZ4="","",IFERROR(VLOOKUP(CZ4,'Jours fériés'!$A$4:$B$203,2,0)," "))</f>
        <v xml:space="preserve"> </v>
      </c>
      <c r="DA2" s="93" t="str">
        <f>IF(DA4="","",IFERROR(VLOOKUP(DA4,'Jours fériés'!$A$4:$B$203,2,0)," "))</f>
        <v xml:space="preserve"> </v>
      </c>
      <c r="DB2" s="93" t="str">
        <f>IF(DB4="","",IFERROR(VLOOKUP(DB4,'Jours fériés'!$A$4:$B$203,2,0)," "))</f>
        <v xml:space="preserve"> </v>
      </c>
      <c r="DC2" s="93" t="str">
        <f>IF(DC4="","",IFERROR(VLOOKUP(DC4,'Jours fériés'!$A$4:$B$203,2,0)," "))</f>
        <v xml:space="preserve"> </v>
      </c>
      <c r="DD2" s="93" t="str">
        <f>IF(DD4="","",IFERROR(VLOOKUP(DD4,'Jours fériés'!$A$4:$B$203,2,0)," "))</f>
        <v>Pâques</v>
      </c>
      <c r="DE2" s="93" t="str">
        <f>IF(DE4="","",IFERROR(VLOOKUP(DE4,'Jours fériés'!$A$4:$B$203,2,0)," "))</f>
        <v> </v>
      </c>
      <c r="DF2" s="93" t="str">
        <f>IF(DF4="","",IFERROR(VLOOKUP(DF4,'Jours fériés'!$A$4:$B$203,2,0)," "))</f>
        <v xml:space="preserve"> </v>
      </c>
      <c r="DG2" s="93" t="str">
        <f>IF(DG4="","",IFERROR(VLOOKUP(DG4,'Jours fériés'!$A$4:$B$203,2,0)," "))</f>
        <v xml:space="preserve"> </v>
      </c>
      <c r="DH2" s="93" t="str">
        <f>IF(DH4="","",IFERROR(VLOOKUP(DH4,'Jours fériés'!$A$4:$B$203,2,0)," "))</f>
        <v xml:space="preserve"> </v>
      </c>
      <c r="DI2" s="93" t="str">
        <f>IF(DI4="","",IFERROR(VLOOKUP(DI4,'Jours fériés'!$A$4:$B$203,2,0)," "))</f>
        <v xml:space="preserve"> </v>
      </c>
      <c r="DJ2" s="93" t="str">
        <f>IF(DJ4="","",IFERROR(VLOOKUP(DJ4,'Jours fériés'!$A$4:$B$203,2,0)," "))</f>
        <v xml:space="preserve"> </v>
      </c>
      <c r="DK2" s="93" t="str">
        <f>IF(DK4="","",IFERROR(VLOOKUP(DK4,'Jours fériés'!$A$4:$B$203,2,0)," "))</f>
        <v xml:space="preserve"> </v>
      </c>
      <c r="DL2" s="93" t="str">
        <f>IF(DL4="","",IFERROR(VLOOKUP(DL4,'Jours fériés'!$A$4:$B$203,2,0)," "))</f>
        <v xml:space="preserve"> </v>
      </c>
      <c r="DM2" s="93" t="str">
        <f>IF(DM4="","",IFERROR(VLOOKUP(DM4,'Jours fériés'!$A$4:$B$203,2,0)," "))</f>
        <v xml:space="preserve"> </v>
      </c>
      <c r="DN2" s="93" t="str">
        <f>IF(DN4="","",IFERROR(VLOOKUP(DN4,'Jours fériés'!$A$4:$B$203,2,0)," "))</f>
        <v xml:space="preserve"> </v>
      </c>
      <c r="DO2" s="93" t="str">
        <f>IF(DO4="","",IFERROR(VLOOKUP(DO4,'Jours fériés'!$A$4:$B$203,2,0)," "))</f>
        <v xml:space="preserve"> </v>
      </c>
      <c r="DP2" s="93" t="str">
        <f>IF(DP4="","",IFERROR(VLOOKUP(DP4,'Jours fériés'!$A$4:$B$203,2,0)," "))</f>
        <v xml:space="preserve"> </v>
      </c>
      <c r="DQ2" s="93" t="str">
        <f>IF(DQ4="","",IFERROR(VLOOKUP(DQ4,'Jours fériés'!$A$4:$B$203,2,0)," "))</f>
        <v xml:space="preserve"> </v>
      </c>
      <c r="DR2" s="93" t="str">
        <f>IF(DR4="","",IFERROR(VLOOKUP(DR4,'Jours fériés'!$A$4:$B$203,2,0)," "))</f>
        <v xml:space="preserve"> </v>
      </c>
      <c r="DS2" s="93" t="str">
        <f>IF(DS4="","",IFERROR(VLOOKUP(DS4,'Jours fériés'!$A$4:$B$203,2,0)," "))</f>
        <v xml:space="preserve"> </v>
      </c>
      <c r="DT2" s="93" t="str">
        <f>IF(DT4="","",IFERROR(VLOOKUP(DT4,'Jours fériés'!$A$4:$B$203,2,0)," "))</f>
        <v xml:space="preserve"> </v>
      </c>
      <c r="DU2" s="93" t="str">
        <f>IF(DU4="","",IFERROR(VLOOKUP(DU4,'Jours fériés'!$A$4:$B$203,2,0)," "))</f>
        <v xml:space="preserve"> </v>
      </c>
      <c r="DV2" s="93" t="str">
        <f>IF(DV4="","",IFERROR(VLOOKUP(DV4,'Jours fériés'!$A$4:$B$203,2,0)," "))</f>
        <v xml:space="preserve"> </v>
      </c>
      <c r="DW2" s="93" t="str">
        <f>IF(DW4="","",IFERROR(VLOOKUP(DW4,'Jours fériés'!$A$4:$B$203,2,0)," "))</f>
        <v xml:space="preserve"> </v>
      </c>
      <c r="DX2" s="93" t="str">
        <f>IF(DX4="","",IFERROR(VLOOKUP(DX4,'Jours fériés'!$A$4:$B$203,2,0)," "))</f>
        <v xml:space="preserve"> </v>
      </c>
      <c r="DY2" s="93" t="str">
        <f>IF(DY4="","",IFERROR(VLOOKUP(DY4,'Jours fériés'!$A$4:$B$203,2,0)," "))</f>
        <v xml:space="preserve"> </v>
      </c>
      <c r="DZ2" s="93" t="str">
        <f>IF(DZ4="","",IFERROR(VLOOKUP(DZ4,'Jours fériés'!$A$4:$B$203,2,0)," "))</f>
        <v xml:space="preserve"> </v>
      </c>
      <c r="EA2" s="93" t="str">
        <f>IF(EA4="","",IFERROR(VLOOKUP(EA4,'Jours fériés'!$A$4:$B$203,2,0)," "))</f>
        <v xml:space="preserve"> </v>
      </c>
      <c r="EB2" s="93" t="str">
        <f>IF(EB4="","",IFERROR(VLOOKUP(EB4,'Jours fériés'!$A$4:$B$203,2,0)," "))</f>
        <v xml:space="preserve"> </v>
      </c>
      <c r="EC2" s="93" t="str">
        <f>IF(EC4="","",IFERROR(VLOOKUP(EC4,'Jours fériés'!$A$4:$B$203,2,0)," "))</f>
        <v xml:space="preserve"> </v>
      </c>
      <c r="ED2" s="93" t="str">
        <f>IF(ED4="","",IFERROR(VLOOKUP(ED4,'Jours fériés'!$A$4:$B$203,2,0)," "))</f>
        <v/>
      </c>
      <c r="EH2" s="93" t="str">
        <f>IF(EH4="","",IFERROR(VLOOKUP(EH4,'Jours fériés'!$A$4:$B$203,2,0)," "))</f>
        <v>Fête du Travail</v>
      </c>
      <c r="EI2" s="93" t="str">
        <f>IF(EI4="","",IFERROR(VLOOKUP(EI4,'Jours fériés'!$A$4:$B$203,2,0)," "))</f>
        <v xml:space="preserve"> </v>
      </c>
      <c r="EJ2" s="93" t="str">
        <f>IF(EJ4="","",IFERROR(VLOOKUP(EJ4,'Jours fériés'!$A$4:$B$203,2,0)," "))</f>
        <v xml:space="preserve"> </v>
      </c>
      <c r="EK2" s="93" t="str">
        <f>IF(EK4="","",IFERROR(VLOOKUP(EK4,'Jours fériés'!$A$4:$B$203,2,0)," "))</f>
        <v xml:space="preserve"> </v>
      </c>
      <c r="EL2" s="93" t="str">
        <f>IF(EL4="","",IFERROR(VLOOKUP(EL4,'Jours fériés'!$A$4:$B$203,2,0)," "))</f>
        <v xml:space="preserve"> </v>
      </c>
      <c r="EM2" s="93" t="str">
        <f>IF(EM4="","",IFERROR(VLOOKUP(EM4,'Jours fériés'!$A$4:$B$203,2,0)," "))</f>
        <v xml:space="preserve"> </v>
      </c>
      <c r="EN2" s="93" t="str">
        <f>IF(EN4="","",IFERROR(VLOOKUP(EN4,'Jours fériés'!$A$4:$B$203,2,0)," "))</f>
        <v xml:space="preserve"> </v>
      </c>
      <c r="EO2" s="93" t="str">
        <f>IF(EO4="","",IFERROR(VLOOKUP(EO4,'Jours fériés'!$A$4:$B$203,2,0)," "))</f>
        <v>Victoire 1945</v>
      </c>
      <c r="EP2" s="93" t="str">
        <f>IF(EP4="","",IFERROR(VLOOKUP(EP4,'Jours fériés'!$A$4:$B$203,2,0)," "))</f>
        <v xml:space="preserve"> </v>
      </c>
      <c r="EQ2" s="93" t="str">
        <f>IF(EQ4="","",IFERROR(VLOOKUP(EQ4,'Jours fériés'!$A$4:$B$203,2,0)," "))</f>
        <v xml:space="preserve"> </v>
      </c>
      <c r="ER2" s="93" t="str">
        <f>IF(ER4="","",IFERROR(VLOOKUP(ER4,'Jours fériés'!$A$4:$B$203,2,0)," "))</f>
        <v xml:space="preserve"> </v>
      </c>
      <c r="ES2" s="93" t="str">
        <f>IF(ES4="","",IFERROR(VLOOKUP(ES4,'Jours fériés'!$A$4:$B$203,2,0)," "))</f>
        <v xml:space="preserve"> </v>
      </c>
      <c r="ET2" s="93" t="str">
        <f>IF(ET4="","",IFERROR(VLOOKUP(ET4,'Jours fériés'!$A$4:$B$203,2,0)," "))</f>
        <v xml:space="preserve"> </v>
      </c>
      <c r="EU2" s="93" t="str">
        <f>IF(EU4="","",IFERROR(VLOOKUP(EU4,'Jours fériés'!$A$4:$B$203,2,0)," "))</f>
        <v>Ascension</v>
      </c>
      <c r="EV2" s="93" t="str">
        <f>IF(EV4="","",IFERROR(VLOOKUP(EV4,'Jours fériés'!$A$4:$B$203,2,0)," "))</f>
        <v xml:space="preserve"> </v>
      </c>
      <c r="EW2" s="93" t="str">
        <f>IF(EW4="","",IFERROR(VLOOKUP(EW4,'Jours fériés'!$A$4:$B$203,2,0)," "))</f>
        <v xml:space="preserve"> </v>
      </c>
      <c r="EX2" s="93" t="str">
        <f>IF(EX4="","",IFERROR(VLOOKUP(EX4,'Jours fériés'!$A$4:$B$203,2,0)," "))</f>
        <v xml:space="preserve"> </v>
      </c>
      <c r="EY2" s="93" t="str">
        <f>IF(EY4="","",IFERROR(VLOOKUP(EY4,'Jours fériés'!$A$4:$B$203,2,0)," "))</f>
        <v xml:space="preserve"> </v>
      </c>
      <c r="EZ2" s="93" t="str">
        <f>IF(EZ4="","",IFERROR(VLOOKUP(EZ4,'Jours fériés'!$A$4:$B$203,2,0)," "))</f>
        <v xml:space="preserve"> </v>
      </c>
      <c r="FA2" s="93" t="str">
        <f>IF(FA4="","",IFERROR(VLOOKUP(FA4,'Jours fériés'!$A$4:$B$203,2,0)," "))</f>
        <v xml:space="preserve"> </v>
      </c>
      <c r="FB2" s="93" t="str">
        <f>IF(FB4="","",IFERROR(VLOOKUP(FB4,'Jours fériés'!$A$4:$B$203,2,0)," "))</f>
        <v xml:space="preserve"> </v>
      </c>
      <c r="FC2" s="93" t="str">
        <f>IF(FC4="","",IFERROR(VLOOKUP(FC4,'Jours fériés'!$A$4:$B$203,2,0)," "))</f>
        <v xml:space="preserve"> </v>
      </c>
      <c r="FD2" s="93" t="str">
        <f>IF(FD4="","",IFERROR(VLOOKUP(FD4,'Jours fériés'!$A$4:$B$203,2,0)," "))</f>
        <v xml:space="preserve"> </v>
      </c>
      <c r="FE2" s="93" t="str">
        <f>IF(FE4="","",IFERROR(VLOOKUP(FE4,'Jours fériés'!$A$4:$B$203,2,0)," "))</f>
        <v>Pentecôte</v>
      </c>
      <c r="FF2" s="93" t="str">
        <f>IF(FF4="","",IFERROR(VLOOKUP(FF4,'Jours fériés'!$A$4:$B$203,2,0)," "))</f>
        <v> </v>
      </c>
      <c r="FG2" s="93" t="str">
        <f>IF(FG4="","",IFERROR(VLOOKUP(FG4,'Jours fériés'!$A$4:$B$203,2,0)," "))</f>
        <v xml:space="preserve"> </v>
      </c>
      <c r="FH2" s="93" t="str">
        <f>IF(FH4="","",IFERROR(VLOOKUP(FH4,'Jours fériés'!$A$4:$B$203,2,0)," "))</f>
        <v xml:space="preserve"> </v>
      </c>
      <c r="FI2" s="93" t="str">
        <f>IF(FI4="","",IFERROR(VLOOKUP(FI4,'Jours fériés'!$A$4:$B$203,2,0)," "))</f>
        <v xml:space="preserve"> </v>
      </c>
      <c r="FJ2" s="93" t="str">
        <f>IF(FJ4="","",IFERROR(VLOOKUP(FJ4,'Jours fériés'!$A$4:$B$203,2,0)," "))</f>
        <v xml:space="preserve"> </v>
      </c>
      <c r="FK2" s="93" t="str">
        <f>IF(FK4="","",IFERROR(VLOOKUP(FK4,'Jours fériés'!$A$4:$B$203,2,0)," "))</f>
        <v xml:space="preserve"> </v>
      </c>
      <c r="FL2" s="93" t="str">
        <f>IF(FL4="","",IFERROR(VLOOKUP(FL4,'Jours fériés'!$A$4:$B$203,2,0)," "))</f>
        <v xml:space="preserve">Fête des mères </v>
      </c>
      <c r="FP2" s="93" t="str">
        <f>IF(FP4="","",IFERROR(VLOOKUP(FP4,'Jours fériés'!$A$4:$B$203,2,0)," "))</f>
        <v xml:space="preserve"> </v>
      </c>
      <c r="FQ2" s="93" t="str">
        <f>IF(FQ4="","",IFERROR(VLOOKUP(FQ4,'Jours fériés'!$A$4:$B$203,2,0)," "))</f>
        <v xml:space="preserve"> </v>
      </c>
      <c r="FR2" s="93" t="str">
        <f>IF(FR4="","",IFERROR(VLOOKUP(FR4,'Jours fériés'!$A$4:$B$203,2,0)," "))</f>
        <v xml:space="preserve"> </v>
      </c>
      <c r="FS2" s="93" t="str">
        <f>IF(FS4="","",IFERROR(VLOOKUP(FS4,'Jours fériés'!$A$4:$B$203,2,0)," "))</f>
        <v xml:space="preserve"> </v>
      </c>
      <c r="FT2" s="93" t="str">
        <f>IF(FT4="","",IFERROR(VLOOKUP(FT4,'Jours fériés'!$A$4:$B$203,2,0)," "))</f>
        <v xml:space="preserve"> </v>
      </c>
      <c r="FU2" s="93" t="str">
        <f>IF(FU4="","",IFERROR(VLOOKUP(FU4,'Jours fériés'!$A$4:$B$203,2,0)," "))</f>
        <v xml:space="preserve"> </v>
      </c>
      <c r="FV2" s="93" t="str">
        <f>IF(FV4="","",IFERROR(VLOOKUP(FV4,'Jours fériés'!$A$4:$B$203,2,0)," "))</f>
        <v xml:space="preserve"> </v>
      </c>
      <c r="FW2" s="93" t="str">
        <f>IF(FW4="","",IFERROR(VLOOKUP(FW4,'Jours fériés'!$A$4:$B$203,2,0)," "))</f>
        <v xml:space="preserve"> </v>
      </c>
      <c r="FX2" s="93" t="str">
        <f>IF(FX4="","",IFERROR(VLOOKUP(FX4,'Jours fériés'!$A$4:$B$203,2,0)," "))</f>
        <v xml:space="preserve"> </v>
      </c>
      <c r="FY2" s="93" t="str">
        <f>IF(FY4="","",IFERROR(VLOOKUP(FY4,'Jours fériés'!$A$4:$B$203,2,0)," "))</f>
        <v xml:space="preserve"> </v>
      </c>
      <c r="FZ2" s="93" t="str">
        <f>IF(FZ4="","",IFERROR(VLOOKUP(FZ4,'Jours fériés'!$A$4:$B$203,2,0)," "))</f>
        <v xml:space="preserve"> </v>
      </c>
      <c r="GA2" s="93" t="str">
        <f>IF(GA4="","",IFERROR(VLOOKUP(GA4,'Jours fériés'!$A$4:$B$203,2,0)," "))</f>
        <v xml:space="preserve"> </v>
      </c>
      <c r="GB2" s="93" t="str">
        <f>IF(GB4="","",IFERROR(VLOOKUP(GB4,'Jours fériés'!$A$4:$B$203,2,0)," "))</f>
        <v xml:space="preserve"> </v>
      </c>
      <c r="GC2" s="93" t="str">
        <f>IF(GC4="","",IFERROR(VLOOKUP(GC4,'Jours fériés'!$A$4:$B$203,2,0)," "))</f>
        <v xml:space="preserve"> </v>
      </c>
      <c r="GD2" s="93" t="str">
        <f>IF(GD4="","",IFERROR(VLOOKUP(GD4,'Jours fériés'!$A$4:$B$203,2,0)," "))</f>
        <v xml:space="preserve"> </v>
      </c>
      <c r="GE2" s="93" t="str">
        <f>IF(GE4="","",IFERROR(VLOOKUP(GE4,'Jours fériés'!$A$4:$B$203,2,0)," "))</f>
        <v xml:space="preserve"> </v>
      </c>
      <c r="GF2" s="93" t="str">
        <f>IF(GF4="","",IFERROR(VLOOKUP(GF4,'Jours fériés'!$A$4:$B$203,2,0)," "))</f>
        <v xml:space="preserve"> </v>
      </c>
      <c r="GG2" s="93" t="str">
        <f>IF(GG4="","",IFERROR(VLOOKUP(GG4,'Jours fériés'!$A$4:$B$203,2,0)," "))</f>
        <v xml:space="preserve"> </v>
      </c>
      <c r="GH2" s="93" t="str">
        <f>IF(GH4="","",IFERROR(VLOOKUP(GH4,'Jours fériés'!$A$4:$B$203,2,0)," "))</f>
        <v xml:space="preserve"> </v>
      </c>
      <c r="GI2" s="93" t="str">
        <f>IF(GI4="","",IFERROR(VLOOKUP(GI4,'Jours fériés'!$A$4:$B$203,2,0)," "))</f>
        <v xml:space="preserve"> </v>
      </c>
      <c r="GJ2" s="93" t="str">
        <f>IF(GJ4="","",IFERROR(VLOOKUP(GJ4,'Jours fériés'!$A$4:$B$203,2,0)," "))</f>
        <v xml:space="preserve"> </v>
      </c>
      <c r="GK2" s="93" t="str">
        <f>IF(GK4="","",IFERROR(VLOOKUP(GK4,'Jours fériés'!$A$4:$B$203,2,0)," "))</f>
        <v xml:space="preserve"> </v>
      </c>
      <c r="GL2" s="93" t="str">
        <f>IF(GL4="","",IFERROR(VLOOKUP(GL4,'Jours fériés'!$A$4:$B$203,2,0)," "))</f>
        <v xml:space="preserve"> </v>
      </c>
      <c r="GM2" s="93" t="str">
        <f>IF(GM4="","",IFERROR(VLOOKUP(GM4,'Jours fériés'!$A$4:$B$203,2,0)," "))</f>
        <v xml:space="preserve"> </v>
      </c>
      <c r="GN2" s="93" t="str">
        <f>IF(GN4="","",IFERROR(VLOOKUP(GN4,'Jours fériés'!$A$4:$B$203,2,0)," "))</f>
        <v xml:space="preserve"> </v>
      </c>
      <c r="GO2" s="93" t="str">
        <f>IF(GO4="","",IFERROR(VLOOKUP(GO4,'Jours fériés'!$A$4:$B$203,2,0)," "))</f>
        <v xml:space="preserve"> </v>
      </c>
      <c r="GP2" s="93" t="str">
        <f>IF(GP4="","",IFERROR(VLOOKUP(GP4,'Jours fériés'!$A$4:$B$203,2,0)," "))</f>
        <v xml:space="preserve"> </v>
      </c>
      <c r="GQ2" s="93" t="str">
        <f>IF(GQ4="","",IFERROR(VLOOKUP(GQ4,'Jours fériés'!$A$4:$B$203,2,0)," "))</f>
        <v xml:space="preserve"> </v>
      </c>
      <c r="GR2" s="93" t="str">
        <f>IF(GR4="","",IFERROR(VLOOKUP(GR4,'Jours fériés'!$A$4:$B$203,2,0)," "))</f>
        <v xml:space="preserve"> </v>
      </c>
      <c r="GS2" s="93" t="str">
        <f>IF(GS4="","",IFERROR(VLOOKUP(GS4,'Jours fériés'!$A$4:$B$203,2,0)," "))</f>
        <v xml:space="preserve"> </v>
      </c>
      <c r="GT2" s="93" t="str">
        <f>IF(GT4="","",IFERROR(VLOOKUP(GT4,'Jours fériés'!$A$4:$B$203,2,0)," "))</f>
        <v/>
      </c>
      <c r="GX2" s="93" t="str">
        <f>IF(GX4="","",IFERROR(VLOOKUP(GX4,'Jours fériés'!$A$4:$B$203,2,0)," "))</f>
        <v xml:space="preserve"> </v>
      </c>
      <c r="GY2" s="93" t="str">
        <f>IF(GY4="","",IFERROR(VLOOKUP(GY4,'Jours fériés'!$A$4:$B$203,2,0)," "))</f>
        <v xml:space="preserve"> </v>
      </c>
      <c r="GZ2" s="93" t="str">
        <f>IF(GZ4="","",IFERROR(VLOOKUP(GZ4,'Jours fériés'!$A$4:$B$203,2,0)," "))</f>
        <v xml:space="preserve"> </v>
      </c>
      <c r="HA2" s="93" t="str">
        <f>IF(HA4="","",IFERROR(VLOOKUP(HA4,'Jours fériés'!$A$4:$B$203,2,0)," "))</f>
        <v xml:space="preserve"> </v>
      </c>
      <c r="HB2" s="93" t="str">
        <f>IF(HB4="","",IFERROR(VLOOKUP(HB4,'Jours fériés'!$A$4:$B$203,2,0)," "))</f>
        <v xml:space="preserve"> </v>
      </c>
      <c r="HC2" s="93" t="str">
        <f>IF(HC4="","",IFERROR(VLOOKUP(HC4,'Jours fériés'!$A$4:$B$203,2,0)," "))</f>
        <v xml:space="preserve"> </v>
      </c>
      <c r="HD2" s="93" t="str">
        <f>IF(HD4="","",IFERROR(VLOOKUP(HD4,'Jours fériés'!$A$4:$B$203,2,0)," "))</f>
        <v xml:space="preserve"> </v>
      </c>
      <c r="HE2" s="93" t="str">
        <f>IF(HE4="","",IFERROR(VLOOKUP(HE4,'Jours fériés'!$A$4:$B$203,2,0)," "))</f>
        <v xml:space="preserve"> </v>
      </c>
      <c r="HF2" s="93" t="str">
        <f>IF(HF4="","",IFERROR(VLOOKUP(HF4,'Jours fériés'!$A$4:$B$203,2,0)," "))</f>
        <v xml:space="preserve"> </v>
      </c>
      <c r="HG2" s="93" t="str">
        <f>IF(HG4="","",IFERROR(VLOOKUP(HG4,'Jours fériés'!$A$4:$B$203,2,0)," "))</f>
        <v xml:space="preserve"> </v>
      </c>
      <c r="HH2" s="93" t="str">
        <f>IF(HH4="","",IFERROR(VLOOKUP(HH4,'Jours fériés'!$A$4:$B$203,2,0)," "))</f>
        <v xml:space="preserve"> </v>
      </c>
      <c r="HI2" s="93" t="str">
        <f>IF(HI4="","",IFERROR(VLOOKUP(HI4,'Jours fériés'!$A$4:$B$203,2,0)," "))</f>
        <v xml:space="preserve"> </v>
      </c>
      <c r="HJ2" s="93" t="str">
        <f>IF(HJ4="","",IFERROR(VLOOKUP(HJ4,'Jours fériés'!$A$4:$B$203,2,0)," "))</f>
        <v xml:space="preserve"> </v>
      </c>
      <c r="HK2" s="93" t="str">
        <f>IF(HK4="","",IFERROR(VLOOKUP(HK4,'Jours fériés'!$A$4:$B$203,2,0)," "))</f>
        <v>Fête nationale</v>
      </c>
      <c r="HL2" s="93" t="str">
        <f>IF(HL4="","",IFERROR(VLOOKUP(HL4,'Jours fériés'!$A$4:$B$203,2,0)," "))</f>
        <v xml:space="preserve"> </v>
      </c>
      <c r="HM2" s="93" t="str">
        <f>IF(HM4="","",IFERROR(VLOOKUP(HM4,'Jours fériés'!$A$4:$B$203,2,0)," "))</f>
        <v xml:space="preserve"> </v>
      </c>
      <c r="HN2" s="93" t="str">
        <f>IF(HN4="","",IFERROR(VLOOKUP(HN4,'Jours fériés'!$A$4:$B$203,2,0)," "))</f>
        <v xml:space="preserve"> </v>
      </c>
      <c r="HO2" s="93" t="str">
        <f>IF(HO4="","",IFERROR(VLOOKUP(HO4,'Jours fériés'!$A$4:$B$203,2,0)," "))</f>
        <v xml:space="preserve"> </v>
      </c>
      <c r="HP2" s="93" t="str">
        <f>IF(HP4="","",IFERROR(VLOOKUP(HP4,'Jours fériés'!$A$4:$B$203,2,0)," "))</f>
        <v xml:space="preserve"> </v>
      </c>
      <c r="HQ2" s="93" t="str">
        <f>IF(HQ4="","",IFERROR(VLOOKUP(HQ4,'Jours fériés'!$A$4:$B$203,2,0)," "))</f>
        <v xml:space="preserve"> </v>
      </c>
      <c r="HR2" s="93" t="str">
        <f>IF(HR4="","",IFERROR(VLOOKUP(HR4,'Jours fériés'!$A$4:$B$203,2,0)," "))</f>
        <v xml:space="preserve"> </v>
      </c>
      <c r="HS2" s="93" t="str">
        <f>IF(HS4="","",IFERROR(VLOOKUP(HS4,'Jours fériés'!$A$4:$B$203,2,0)," "))</f>
        <v xml:space="preserve"> </v>
      </c>
      <c r="HT2" s="93" t="str">
        <f>IF(HT4="","",IFERROR(VLOOKUP(HT4,'Jours fériés'!$A$4:$B$203,2,0)," "))</f>
        <v xml:space="preserve"> </v>
      </c>
      <c r="HU2" s="93" t="str">
        <f>IF(HU4="","",IFERROR(VLOOKUP(HU4,'Jours fériés'!$A$4:$B$203,2,0)," "))</f>
        <v xml:space="preserve"> </v>
      </c>
      <c r="HV2" s="93" t="str">
        <f>IF(HV4="","",IFERROR(VLOOKUP(HV4,'Jours fériés'!$A$4:$B$203,2,0)," "))</f>
        <v xml:space="preserve"> </v>
      </c>
      <c r="HW2" s="93" t="str">
        <f>IF(HW4="","",IFERROR(VLOOKUP(HW4,'Jours fériés'!$A$4:$B$203,2,0)," "))</f>
        <v xml:space="preserve"> </v>
      </c>
      <c r="HX2" s="93" t="str">
        <f>IF(HX4="","",IFERROR(VLOOKUP(HX4,'Jours fériés'!$A$4:$B$203,2,0)," "))</f>
        <v xml:space="preserve"> </v>
      </c>
      <c r="HY2" s="93" t="str">
        <f>IF(HY4="","",IFERROR(VLOOKUP(HY4,'Jours fériés'!$A$4:$B$203,2,0)," "))</f>
        <v xml:space="preserve"> </v>
      </c>
      <c r="HZ2" s="93" t="str">
        <f>IF(HZ4="","",IFERROR(VLOOKUP(HZ4,'Jours fériés'!$A$4:$B$203,2,0)," "))</f>
        <v xml:space="preserve"> </v>
      </c>
      <c r="IA2" s="93" t="str">
        <f>IF(IA4="","",IFERROR(VLOOKUP(IA4,'Jours fériés'!$A$4:$B$203,2,0)," "))</f>
        <v xml:space="preserve"> </v>
      </c>
      <c r="IB2" s="93" t="str">
        <f>IF(IB4="","",IFERROR(VLOOKUP(IB4,'Jours fériés'!$A$4:$B$203,2,0)," "))</f>
        <v xml:space="preserve"> </v>
      </c>
      <c r="IF2" s="93" t="str">
        <f>IF(IF4="","",IFERROR(VLOOKUP(IF4,'Jours fériés'!$A$4:$B$203,2,0)," "))</f>
        <v xml:space="preserve"> </v>
      </c>
      <c r="IG2" s="93" t="str">
        <f>IF(IG4="","",IFERROR(VLOOKUP(IG4,'Jours fériés'!$A$4:$B$203,2,0)," "))</f>
        <v xml:space="preserve"> </v>
      </c>
      <c r="IH2" s="93" t="str">
        <f>IF(IH4="","",IFERROR(VLOOKUP(IH4,'Jours fériés'!$A$4:$B$203,2,0)," "))</f>
        <v xml:space="preserve"> </v>
      </c>
      <c r="II2" s="93" t="str">
        <f>IF(II4="","",IFERROR(VLOOKUP(II4,'Jours fériés'!$A$4:$B$203,2,0)," "))</f>
        <v xml:space="preserve"> </v>
      </c>
      <c r="IJ2" s="93" t="str">
        <f>IF(IJ4="","",IFERROR(VLOOKUP(IJ4,'Jours fériés'!$A$4:$B$203,2,0)," "))</f>
        <v xml:space="preserve"> </v>
      </c>
      <c r="IK2" s="93" t="str">
        <f>IF(IK4="","",IFERROR(VLOOKUP(IK4,'Jours fériés'!$A$4:$B$203,2,0)," "))</f>
        <v xml:space="preserve"> </v>
      </c>
      <c r="IL2" s="93" t="str">
        <f>IF(IL4="","",IFERROR(VLOOKUP(IL4,'Jours fériés'!$A$4:$B$203,2,0)," "))</f>
        <v xml:space="preserve"> </v>
      </c>
      <c r="IM2" s="93" t="str">
        <f>IF(IM4="","",IFERROR(VLOOKUP(IM4,'Jours fériés'!$A$4:$B$203,2,0)," "))</f>
        <v xml:space="preserve"> </v>
      </c>
      <c r="IN2" s="93" t="str">
        <f>IF(IN4="","",IFERROR(VLOOKUP(IN4,'Jours fériés'!$A$4:$B$203,2,0)," "))</f>
        <v xml:space="preserve"> </v>
      </c>
      <c r="IO2" s="93" t="str">
        <f>IF(IO4="","",IFERROR(VLOOKUP(IO4,'Jours fériés'!$A$4:$B$203,2,0)," "))</f>
        <v xml:space="preserve"> </v>
      </c>
      <c r="IP2" s="93" t="str">
        <f>IF(IP4="","",IFERROR(VLOOKUP(IP4,'Jours fériés'!$A$4:$B$203,2,0)," "))</f>
        <v xml:space="preserve"> </v>
      </c>
      <c r="IQ2" s="93" t="str">
        <f>IF(IQ4="","",IFERROR(VLOOKUP(IQ4,'Jours fériés'!$A$4:$B$203,2,0)," "))</f>
        <v xml:space="preserve"> </v>
      </c>
      <c r="IR2" s="93" t="str">
        <f>IF(IR4="","",IFERROR(VLOOKUP(IR4,'Jours fériés'!$A$4:$B$203,2,0)," "))</f>
        <v xml:space="preserve"> </v>
      </c>
      <c r="IS2" s="93" t="str">
        <f>IF(IS4="","",IFERROR(VLOOKUP(IS4,'Jours fériés'!$A$4:$B$203,2,0)," "))</f>
        <v xml:space="preserve"> </v>
      </c>
      <c r="IT2" s="93" t="str">
        <f>IF(IT4="","",IFERROR(VLOOKUP(IT4,'Jours fériés'!$A$4:$B$203,2,0)," "))</f>
        <v>Assomption</v>
      </c>
      <c r="IU2" s="93" t="str">
        <f>IF(IU4="","",IFERROR(VLOOKUP(IU4,'Jours fériés'!$A$4:$B$203,2,0)," "))</f>
        <v xml:space="preserve"> </v>
      </c>
      <c r="IV2" s="93" t="str">
        <f>IF(IV4="","",IFERROR(VLOOKUP(IV4,'Jours fériés'!$A$4:$B$203,2,0)," "))</f>
        <v xml:space="preserve"> </v>
      </c>
      <c r="IW2" s="93" t="str">
        <f>IF(IW4="","",IFERROR(VLOOKUP(IW4,'Jours fériés'!$A$4:$B$203,2,0)," "))</f>
        <v xml:space="preserve"> </v>
      </c>
      <c r="IX2" s="93" t="str">
        <f>IF(IX4="","",IFERROR(VLOOKUP(IX4,'Jours fériés'!$A$4:$B$203,2,0)," "))</f>
        <v xml:space="preserve"> </v>
      </c>
      <c r="IY2" s="93" t="str">
        <f>IF(IY4="","",IFERROR(VLOOKUP(IY4,'Jours fériés'!$A$4:$B$203,2,0)," "))</f>
        <v xml:space="preserve"> </v>
      </c>
      <c r="IZ2" s="93" t="str">
        <f>IF(IZ4="","",IFERROR(VLOOKUP(IZ4,'Jours fériés'!$A$4:$B$203,2,0)," "))</f>
        <v xml:space="preserve"> </v>
      </c>
      <c r="JA2" s="93" t="str">
        <f>IF(JA4="","",IFERROR(VLOOKUP(JA4,'Jours fériés'!$A$4:$B$203,2,0)," "))</f>
        <v xml:space="preserve"> </v>
      </c>
      <c r="JB2" s="93" t="str">
        <f>IF(JB4="","",IFERROR(VLOOKUP(JB4,'Jours fériés'!$A$4:$B$203,2,0)," "))</f>
        <v xml:space="preserve"> </v>
      </c>
      <c r="JC2" s="93" t="str">
        <f>IF(JC4="","",IFERROR(VLOOKUP(JC4,'Jours fériés'!$A$4:$B$203,2,0)," "))</f>
        <v xml:space="preserve"> </v>
      </c>
      <c r="JD2" s="93" t="str">
        <f>IF(JD4="","",IFERROR(VLOOKUP(JD4,'Jours fériés'!$A$4:$B$203,2,0)," "))</f>
        <v xml:space="preserve"> </v>
      </c>
      <c r="JE2" s="93" t="str">
        <f>IF(JE4="","",IFERROR(VLOOKUP(JE4,'Jours fériés'!$A$4:$B$203,2,0)," "))</f>
        <v xml:space="preserve"> </v>
      </c>
      <c r="JF2" s="93" t="str">
        <f>IF(JF4="","",IFERROR(VLOOKUP(JF4,'Jours fériés'!$A$4:$B$203,2,0)," "))</f>
        <v xml:space="preserve"> </v>
      </c>
      <c r="JG2" s="93" t="str">
        <f>IF(JG4="","",IFERROR(VLOOKUP(JG4,'Jours fériés'!$A$4:$B$203,2,0)," "))</f>
        <v xml:space="preserve"> </v>
      </c>
      <c r="JH2" s="93" t="str">
        <f>IF(JH4="","",IFERROR(VLOOKUP(JH4,'Jours fériés'!$A$4:$B$203,2,0)," "))</f>
        <v xml:space="preserve"> </v>
      </c>
      <c r="JI2" s="93" t="str">
        <f>IF(JI4="","",IFERROR(VLOOKUP(JI4,'Jours fériés'!$A$4:$B$203,2,0)," "))</f>
        <v xml:space="preserve"> </v>
      </c>
      <c r="JJ2" s="93" t="str">
        <f>IF(JJ4="","",IFERROR(VLOOKUP(JJ4,'Jours fériés'!$A$4:$B$203,2,0)," "))</f>
        <v xml:space="preserve"> </v>
      </c>
      <c r="JN2" s="93" t="str">
        <f>IF(JN4="","",IFERROR(VLOOKUP(JN4,'Jours fériés'!$A$4:$B$203,2,0)," "))</f>
        <v xml:space="preserve"> </v>
      </c>
      <c r="JO2" s="93" t="str">
        <f>IF(JO4="","",IFERROR(VLOOKUP(JO4,'Jours fériés'!$A$4:$B$203,2,0)," "))</f>
        <v xml:space="preserve"> </v>
      </c>
      <c r="JP2" s="93" t="str">
        <f>IF(JP4="","",IFERROR(VLOOKUP(JP4,'Jours fériés'!$A$4:$B$203,2,0)," "))</f>
        <v xml:space="preserve"> </v>
      </c>
      <c r="JQ2" s="93" t="str">
        <f>IF(JQ4="","",IFERROR(VLOOKUP(JQ4,'Jours fériés'!$A$4:$B$203,2,0)," "))</f>
        <v xml:space="preserve"> </v>
      </c>
      <c r="JR2" s="93" t="str">
        <f>IF(JR4="","",IFERROR(VLOOKUP(JR4,'Jours fériés'!$A$4:$B$203,2,0)," "))</f>
        <v xml:space="preserve"> </v>
      </c>
      <c r="JS2" s="93" t="str">
        <f>IF(JS4="","",IFERROR(VLOOKUP(JS4,'Jours fériés'!$A$4:$B$203,2,0)," "))</f>
        <v xml:space="preserve"> </v>
      </c>
      <c r="JT2" s="93" t="str">
        <f>IF(JT4="","",IFERROR(VLOOKUP(JT4,'Jours fériés'!$A$4:$B$203,2,0)," "))</f>
        <v xml:space="preserve"> </v>
      </c>
      <c r="JU2" s="93" t="str">
        <f>IF(JU4="","",IFERROR(VLOOKUP(JU4,'Jours fériés'!$A$4:$B$203,2,0)," "))</f>
        <v xml:space="preserve"> </v>
      </c>
      <c r="JV2" s="93" t="str">
        <f>IF(JV4="","",IFERROR(VLOOKUP(JV4,'Jours fériés'!$A$4:$B$203,2,0)," "))</f>
        <v xml:space="preserve"> </v>
      </c>
      <c r="JW2" s="93" t="str">
        <f>IF(JW4="","",IFERROR(VLOOKUP(JW4,'Jours fériés'!$A$4:$B$203,2,0)," "))</f>
        <v xml:space="preserve"> </v>
      </c>
      <c r="JX2" s="93" t="str">
        <f>IF(JX4="","",IFERROR(VLOOKUP(JX4,'Jours fériés'!$A$4:$B$203,2,0)," "))</f>
        <v xml:space="preserve"> </v>
      </c>
      <c r="JY2" s="93" t="str">
        <f>IF(JY4="","",IFERROR(VLOOKUP(JY4,'Jours fériés'!$A$4:$B$203,2,0)," "))</f>
        <v xml:space="preserve"> </v>
      </c>
      <c r="JZ2" s="93" t="str">
        <f>IF(JZ4="","",IFERROR(VLOOKUP(JZ4,'Jours fériés'!$A$4:$B$203,2,0)," "))</f>
        <v xml:space="preserve"> </v>
      </c>
      <c r="KA2" s="93" t="str">
        <f>IF(KA4="","",IFERROR(VLOOKUP(KA4,'Jours fériés'!$A$4:$B$203,2,0)," "))</f>
        <v xml:space="preserve"> </v>
      </c>
      <c r="KB2" s="93" t="str">
        <f>IF(KB4="","",IFERROR(VLOOKUP(KB4,'Jours fériés'!$A$4:$B$203,2,0)," "))</f>
        <v xml:space="preserve"> </v>
      </c>
      <c r="KC2" s="93" t="str">
        <f>IF(KC4="","",IFERROR(VLOOKUP(KC4,'Jours fériés'!$A$4:$B$203,2,0)," "))</f>
        <v xml:space="preserve"> </v>
      </c>
      <c r="KD2" s="93" t="str">
        <f>IF(KD4="","",IFERROR(VLOOKUP(KD4,'Jours fériés'!$A$4:$B$203,2,0)," "))</f>
        <v xml:space="preserve"> </v>
      </c>
      <c r="KE2" s="93" t="str">
        <f>IF(KE4="","",IFERROR(VLOOKUP(KE4,'Jours fériés'!$A$4:$B$203,2,0)," "))</f>
        <v xml:space="preserve"> </v>
      </c>
      <c r="KF2" s="93" t="str">
        <f>IF(KF4="","",IFERROR(VLOOKUP(KF4,'Jours fériés'!$A$4:$B$203,2,0)," "))</f>
        <v xml:space="preserve"> </v>
      </c>
      <c r="KG2" s="93" t="str">
        <f>IF(KG4="","",IFERROR(VLOOKUP(KG4,'Jours fériés'!$A$4:$B$203,2,0)," "))</f>
        <v xml:space="preserve"> </v>
      </c>
      <c r="KH2" s="93" t="str">
        <f>IF(KH4="","",IFERROR(VLOOKUP(KH4,'Jours fériés'!$A$4:$B$203,2,0)," "))</f>
        <v xml:space="preserve"> </v>
      </c>
      <c r="KI2" s="93" t="str">
        <f>IF(KI4="","",IFERROR(VLOOKUP(KI4,'Jours fériés'!$A$4:$B$203,2,0)," "))</f>
        <v xml:space="preserve"> </v>
      </c>
      <c r="KJ2" s="93" t="str">
        <f>IF(KJ4="","",IFERROR(VLOOKUP(KJ4,'Jours fériés'!$A$4:$B$203,2,0)," "))</f>
        <v xml:space="preserve"> </v>
      </c>
      <c r="KK2" s="93" t="str">
        <f>IF(KK4="","",IFERROR(VLOOKUP(KK4,'Jours fériés'!$A$4:$B$203,2,0)," "))</f>
        <v xml:space="preserve"> </v>
      </c>
      <c r="KL2" s="93" t="str">
        <f>IF(KL4="","",IFERROR(VLOOKUP(KL4,'Jours fériés'!$A$4:$B$203,2,0)," "))</f>
        <v xml:space="preserve"> </v>
      </c>
      <c r="KM2" s="93" t="str">
        <f>IF(KM4="","",IFERROR(VLOOKUP(KM4,'Jours fériés'!$A$4:$B$203,2,0)," "))</f>
        <v xml:space="preserve"> </v>
      </c>
      <c r="KN2" s="93" t="str">
        <f>IF(KN4="","",IFERROR(VLOOKUP(KN4,'Jours fériés'!$A$4:$B$203,2,0)," "))</f>
        <v xml:space="preserve"> </v>
      </c>
      <c r="KO2" s="93" t="str">
        <f>IF(KO4="","",IFERROR(VLOOKUP(KO4,'Jours fériés'!$A$4:$B$203,2,0)," "))</f>
        <v xml:space="preserve"> </v>
      </c>
      <c r="KP2" s="93" t="str">
        <f>IF(KP4="","",IFERROR(VLOOKUP(KP4,'Jours fériés'!$A$4:$B$203,2,0)," "))</f>
        <v xml:space="preserve"> </v>
      </c>
      <c r="KQ2" s="93" t="str">
        <f>IF(KQ4="","",IFERROR(VLOOKUP(KQ4,'Jours fériés'!$A$4:$B$203,2,0)," "))</f>
        <v xml:space="preserve"> </v>
      </c>
      <c r="KR2" s="93" t="str">
        <f>IF(KR4="","",IFERROR(VLOOKUP(KR4,'Jours fériés'!$A$4:$B$203,2,0)," "))</f>
        <v/>
      </c>
      <c r="KV2" s="93" t="str">
        <f>IF(KV4="","",IFERROR(VLOOKUP(KV4,'Jours fériés'!$A$4:$B$203,2,0)," "))</f>
        <v xml:space="preserve"> </v>
      </c>
      <c r="KW2" s="93" t="str">
        <f>IF(KW4="","",IFERROR(VLOOKUP(KW4,'Jours fériés'!$A$4:$B$203,2,0)," "))</f>
        <v xml:space="preserve"> </v>
      </c>
      <c r="KX2" s="93" t="str">
        <f>IF(KX4="","",IFERROR(VLOOKUP(KX4,'Jours fériés'!$A$4:$B$203,2,0)," "))</f>
        <v xml:space="preserve"> </v>
      </c>
      <c r="KY2" s="93" t="str">
        <f>IF(KY4="","",IFERROR(VLOOKUP(KY4,'Jours fériés'!$A$4:$B$203,2,0)," "))</f>
        <v xml:space="preserve"> </v>
      </c>
      <c r="KZ2" s="93" t="str">
        <f>IF(KZ4="","",IFERROR(VLOOKUP(KZ4,'Jours fériés'!$A$4:$B$203,2,0)," "))</f>
        <v xml:space="preserve"> </v>
      </c>
      <c r="LA2" s="93" t="str">
        <f>IF(LA4="","",IFERROR(VLOOKUP(LA4,'Jours fériés'!$A$4:$B$203,2,0)," "))</f>
        <v xml:space="preserve"> </v>
      </c>
      <c r="LB2" s="93" t="str">
        <f>IF(LB4="","",IFERROR(VLOOKUP(LB4,'Jours fériés'!$A$4:$B$203,2,0)," "))</f>
        <v xml:space="preserve"> </v>
      </c>
      <c r="LC2" s="93" t="str">
        <f>IF(LC4="","",IFERROR(VLOOKUP(LC4,'Jours fériés'!$A$4:$B$203,2,0)," "))</f>
        <v xml:space="preserve"> </v>
      </c>
      <c r="LD2" s="93" t="str">
        <f>IF(LD4="","",IFERROR(VLOOKUP(LD4,'Jours fériés'!$A$4:$B$203,2,0)," "))</f>
        <v xml:space="preserve"> </v>
      </c>
      <c r="LE2" s="93" t="str">
        <f>IF(LE4="","",IFERROR(VLOOKUP(LE4,'Jours fériés'!$A$4:$B$203,2,0)," "))</f>
        <v xml:space="preserve"> </v>
      </c>
      <c r="LF2" s="93" t="str">
        <f>IF(LF4="","",IFERROR(VLOOKUP(LF4,'Jours fériés'!$A$4:$B$203,2,0)," "))</f>
        <v xml:space="preserve"> </v>
      </c>
      <c r="LG2" s="93" t="str">
        <f>IF(LG4="","",IFERROR(VLOOKUP(LG4,'Jours fériés'!$A$4:$B$203,2,0)," "))</f>
        <v xml:space="preserve"> </v>
      </c>
      <c r="LH2" s="93" t="str">
        <f>IF(LH4="","",IFERROR(VLOOKUP(LH4,'Jours fériés'!$A$4:$B$203,2,0)," "))</f>
        <v xml:space="preserve"> </v>
      </c>
      <c r="LI2" s="93" t="str">
        <f>IF(LI4="","",IFERROR(VLOOKUP(LI4,'Jours fériés'!$A$4:$B$203,2,0)," "))</f>
        <v xml:space="preserve"> </v>
      </c>
      <c r="LJ2" s="93" t="str">
        <f>IF(LJ4="","",IFERROR(VLOOKUP(LJ4,'Jours fériés'!$A$4:$B$203,2,0)," "))</f>
        <v xml:space="preserve"> </v>
      </c>
      <c r="LK2" s="93" t="str">
        <f>IF(LK4="","",IFERROR(VLOOKUP(LK4,'Jours fériés'!$A$4:$B$203,2,0)," "))</f>
        <v xml:space="preserve"> </v>
      </c>
      <c r="LL2" s="93" t="str">
        <f>IF(LL4="","",IFERROR(VLOOKUP(LL4,'Jours fériés'!$A$4:$B$203,2,0)," "))</f>
        <v xml:space="preserve"> </v>
      </c>
      <c r="LM2" s="93" t="str">
        <f>IF(LM4="","",IFERROR(VLOOKUP(LM4,'Jours fériés'!$A$4:$B$203,2,0)," "))</f>
        <v xml:space="preserve"> </v>
      </c>
      <c r="LN2" s="93" t="str">
        <f>IF(LN4="","",IFERROR(VLOOKUP(LN4,'Jours fériés'!$A$4:$B$203,2,0)," "))</f>
        <v xml:space="preserve"> </v>
      </c>
      <c r="LO2" s="93" t="str">
        <f>IF(LO4="","",IFERROR(VLOOKUP(LO4,'Jours fériés'!$A$4:$B$203,2,0)," "))</f>
        <v xml:space="preserve"> </v>
      </c>
      <c r="LP2" s="93" t="str">
        <f>IF(LP4="","",IFERROR(VLOOKUP(LP4,'Jours fériés'!$A$4:$B$203,2,0)," "))</f>
        <v xml:space="preserve"> </v>
      </c>
      <c r="LQ2" s="93" t="str">
        <f>IF(LQ4="","",IFERROR(VLOOKUP(LQ4,'Jours fériés'!$A$4:$B$203,2,0)," "))</f>
        <v xml:space="preserve"> </v>
      </c>
      <c r="LR2" s="93" t="str">
        <f>IF(LR4="","",IFERROR(VLOOKUP(LR4,'Jours fériés'!$A$4:$B$203,2,0)," "))</f>
        <v xml:space="preserve"> </v>
      </c>
      <c r="LS2" s="93" t="str">
        <f>IF(LS4="","",IFERROR(VLOOKUP(LS4,'Jours fériés'!$A$4:$B$203,2,0)," "))</f>
        <v xml:space="preserve"> </v>
      </c>
      <c r="LT2" s="93" t="str">
        <f>IF(LT4="","",IFERROR(VLOOKUP(LT4,'Jours fériés'!$A$4:$B$203,2,0)," "))</f>
        <v xml:space="preserve">heure d'hiver -1h </v>
      </c>
      <c r="LU2" s="93" t="str">
        <f>IF(LU4="","",IFERROR(VLOOKUP(LU4,'Jours fériés'!$A$4:$B$203,2,0)," "))</f>
        <v xml:space="preserve"> </v>
      </c>
      <c r="LV2" s="93" t="str">
        <f>IF(LV4="","",IFERROR(VLOOKUP(LV4,'Jours fériés'!$A$4:$B$203,2,0)," "))</f>
        <v xml:space="preserve"> </v>
      </c>
      <c r="LW2" s="93" t="str">
        <f>IF(LW4="","",IFERROR(VLOOKUP(LW4,'Jours fériés'!$A$4:$B$203,2,0)," "))</f>
        <v xml:space="preserve"> </v>
      </c>
      <c r="LX2" s="93" t="str">
        <f>IF(LX4="","",IFERROR(VLOOKUP(LX4,'Jours fériés'!$A$4:$B$203,2,0)," "))</f>
        <v xml:space="preserve"> </v>
      </c>
      <c r="LY2" s="93" t="str">
        <f>IF(LY4="","",IFERROR(VLOOKUP(LY4,'Jours fériés'!$A$4:$B$203,2,0)," "))</f>
        <v xml:space="preserve"> </v>
      </c>
      <c r="LZ2" s="93" t="str">
        <f>IF(LZ4="","",IFERROR(VLOOKUP(LZ4,'Jours fériés'!$A$4:$B$203,2,0)," "))</f>
        <v xml:space="preserve"> </v>
      </c>
      <c r="MD2" s="93" t="str">
        <f>IF(MD4="","",IFERROR(VLOOKUP(MD4,'Jours fériés'!$A$4:$B$203,2,0)," "))</f>
        <v>Toussaint</v>
      </c>
      <c r="ME2" s="93" t="str">
        <f>IF(ME4="","",IFERROR(VLOOKUP(ME4,'Jours fériés'!$A$4:$B$203,2,0)," "))</f>
        <v xml:space="preserve"> </v>
      </c>
      <c r="MF2" s="93" t="str">
        <f>IF(MF4="","",IFERROR(VLOOKUP(MF4,'Jours fériés'!$A$4:$B$203,2,0)," "))</f>
        <v xml:space="preserve"> </v>
      </c>
      <c r="MG2" s="93" t="str">
        <f>IF(MG4="","",IFERROR(VLOOKUP(MG4,'Jours fériés'!$A$4:$B$203,2,0)," "))</f>
        <v xml:space="preserve"> </v>
      </c>
      <c r="MH2" s="93" t="str">
        <f>IF(MH4="","",IFERROR(VLOOKUP(MH4,'Jours fériés'!$A$4:$B$203,2,0)," "))</f>
        <v xml:space="preserve"> </v>
      </c>
      <c r="MI2" s="93" t="str">
        <f>IF(MI4="","",IFERROR(VLOOKUP(MI4,'Jours fériés'!$A$4:$B$203,2,0)," "))</f>
        <v xml:space="preserve"> </v>
      </c>
      <c r="MJ2" s="93" t="str">
        <f>IF(MJ4="","",IFERROR(VLOOKUP(MJ4,'Jours fériés'!$A$4:$B$203,2,0)," "))</f>
        <v xml:space="preserve"> </v>
      </c>
      <c r="MK2" s="93" t="str">
        <f>IF(MK4="","",IFERROR(VLOOKUP(MK4,'Jours fériés'!$A$4:$B$203,2,0)," "))</f>
        <v xml:space="preserve"> </v>
      </c>
      <c r="ML2" s="93" t="str">
        <f>IF(ML4="","",IFERROR(VLOOKUP(ML4,'Jours fériés'!$A$4:$B$203,2,0)," "))</f>
        <v xml:space="preserve"> </v>
      </c>
      <c r="MM2" s="93" t="str">
        <f>IF(MM4="","",IFERROR(VLOOKUP(MM4,'Jours fériés'!$A$4:$B$203,2,0)," "))</f>
        <v xml:space="preserve"> </v>
      </c>
      <c r="MN2" s="93" t="str">
        <f>IF(MN4="","",IFERROR(VLOOKUP(MN4,'Jours fériés'!$A$4:$B$203,2,0)," "))</f>
        <v>Armistice 1918</v>
      </c>
      <c r="MO2" s="93" t="str">
        <f>IF(MO4="","",IFERROR(VLOOKUP(MO4,'Jours fériés'!$A$4:$B$203,2,0)," "))</f>
        <v xml:space="preserve"> </v>
      </c>
      <c r="MP2" s="93" t="str">
        <f>IF(MP4="","",IFERROR(VLOOKUP(MP4,'Jours fériés'!$A$4:$B$203,2,0)," "))</f>
        <v xml:space="preserve"> </v>
      </c>
      <c r="MQ2" s="93" t="str">
        <f>IF(MQ4="","",IFERROR(VLOOKUP(MQ4,'Jours fériés'!$A$4:$B$203,2,0)," "))</f>
        <v xml:space="preserve"> </v>
      </c>
      <c r="MR2" s="93" t="str">
        <f>IF(MR4="","",IFERROR(VLOOKUP(MR4,'Jours fériés'!$A$4:$B$203,2,0)," "))</f>
        <v xml:space="preserve"> </v>
      </c>
      <c r="MS2" s="93" t="str">
        <f>IF(MS4="","",IFERROR(VLOOKUP(MS4,'Jours fériés'!$A$4:$B$203,2,0)," "))</f>
        <v xml:space="preserve"> </v>
      </c>
      <c r="MT2" s="93" t="str">
        <f>IF(MT4="","",IFERROR(VLOOKUP(MT4,'Jours fériés'!$A$4:$B$203,2,0)," "))</f>
        <v xml:space="preserve"> </v>
      </c>
      <c r="MU2" s="93" t="str">
        <f>IF(MU4="","",IFERROR(VLOOKUP(MU4,'Jours fériés'!$A$4:$B$203,2,0)," "))</f>
        <v xml:space="preserve"> </v>
      </c>
      <c r="MV2" s="93" t="str">
        <f>IF(MV4="","",IFERROR(VLOOKUP(MV4,'Jours fériés'!$A$4:$B$203,2,0)," "))</f>
        <v xml:space="preserve"> </v>
      </c>
      <c r="MW2" s="93" t="str">
        <f>IF(MW4="","",IFERROR(VLOOKUP(MW4,'Jours fériés'!$A$4:$B$203,2,0)," "))</f>
        <v xml:space="preserve"> </v>
      </c>
      <c r="MX2" s="93" t="str">
        <f>IF(MX4="","",IFERROR(VLOOKUP(MX4,'Jours fériés'!$A$4:$B$203,2,0)," "))</f>
        <v xml:space="preserve"> </v>
      </c>
      <c r="MY2" s="93" t="str">
        <f>IF(MY4="","",IFERROR(VLOOKUP(MY4,'Jours fériés'!$A$4:$B$203,2,0)," "))</f>
        <v xml:space="preserve"> </v>
      </c>
      <c r="MZ2" s="93" t="str">
        <f>IF(MZ4="","",IFERROR(VLOOKUP(MZ4,'Jours fériés'!$A$4:$B$203,2,0)," "))</f>
        <v xml:space="preserve"> </v>
      </c>
      <c r="NA2" s="93" t="str">
        <f>IF(NA4="","",IFERROR(VLOOKUP(NA4,'Jours fériés'!$A$4:$B$203,2,0)," "))</f>
        <v xml:space="preserve"> </v>
      </c>
      <c r="NB2" s="93" t="str">
        <f>IF(NB4="","",IFERROR(VLOOKUP(NB4,'Jours fériés'!$A$4:$B$203,2,0)," "))</f>
        <v xml:space="preserve"> </v>
      </c>
      <c r="NC2" s="93" t="str">
        <f>IF(NC4="","",IFERROR(VLOOKUP(NC4,'Jours fériés'!$A$4:$B$203,2,0)," "))</f>
        <v xml:space="preserve"> </v>
      </c>
      <c r="ND2" s="93" t="str">
        <f>IF(ND4="","",IFERROR(VLOOKUP(ND4,'Jours fériés'!$A$4:$B$203,2,0)," "))</f>
        <v xml:space="preserve"> </v>
      </c>
      <c r="NE2" s="93" t="str">
        <f>IF(NE4="","",IFERROR(VLOOKUP(NE4,'Jours fériés'!$A$4:$B$203,2,0)," "))</f>
        <v xml:space="preserve"> </v>
      </c>
      <c r="NF2" s="93" t="str">
        <f>IF(NF4="","",IFERROR(VLOOKUP(NF4,'Jours fériés'!$A$4:$B$203,2,0)," "))</f>
        <v xml:space="preserve"> </v>
      </c>
      <c r="NG2" s="93" t="str">
        <f>IF(NG4="","",IFERROR(VLOOKUP(NG4,'Jours fériés'!$A$4:$B$203,2,0)," "))</f>
        <v xml:space="preserve"> </v>
      </c>
      <c r="NH2" s="93" t="str">
        <f>IF(NH4="","",IFERROR(VLOOKUP(NH4,'Jours fériés'!$A$4:$B$203,2,0)," "))</f>
        <v/>
      </c>
      <c r="NL2" s="93" t="str">
        <f>IF(NL4="","",IFERROR(VLOOKUP(NL4,'Jours fériés'!$A$4:$B$203,2,0)," "))</f>
        <v xml:space="preserve"> </v>
      </c>
      <c r="NM2" s="93" t="str">
        <f>IF(NM4="","",IFERROR(VLOOKUP(NM4,'Jours fériés'!$A$4:$B$203,2,0)," "))</f>
        <v xml:space="preserve"> </v>
      </c>
      <c r="NN2" s="93" t="str">
        <f>IF(NN4="","",IFERROR(VLOOKUP(NN4,'Jours fériés'!$A$4:$B$203,2,0)," "))</f>
        <v xml:space="preserve"> </v>
      </c>
      <c r="NO2" s="93" t="str">
        <f>IF(NO4="","",IFERROR(VLOOKUP(NO4,'Jours fériés'!$A$4:$B$203,2,0)," "))</f>
        <v xml:space="preserve"> </v>
      </c>
      <c r="NP2" s="93" t="str">
        <f>IF(NP4="","",IFERROR(VLOOKUP(NP4,'Jours fériés'!$A$4:$B$203,2,0)," "))</f>
        <v xml:space="preserve"> </v>
      </c>
      <c r="NQ2" s="93" t="str">
        <f>IF(NQ4="","",IFERROR(VLOOKUP(NQ4,'Jours fériés'!$A$4:$B$203,2,0)," "))</f>
        <v xml:space="preserve"> </v>
      </c>
      <c r="NR2" s="93" t="str">
        <f>IF(NR4="","",IFERROR(VLOOKUP(NR4,'Jours fériés'!$A$4:$B$203,2,0)," "))</f>
        <v xml:space="preserve"> </v>
      </c>
      <c r="NS2" s="93" t="str">
        <f>IF(NS4="","",IFERROR(VLOOKUP(NS4,'Jours fériés'!$A$4:$B$203,2,0)," "))</f>
        <v xml:space="preserve"> </v>
      </c>
      <c r="NT2" s="93" t="str">
        <f>IF(NT4="","",IFERROR(VLOOKUP(NT4,'Jours fériés'!$A$4:$B$203,2,0)," "))</f>
        <v xml:space="preserve"> </v>
      </c>
      <c r="NU2" s="93" t="str">
        <f>IF(NU4="","",IFERROR(VLOOKUP(NU4,'Jours fériés'!$A$4:$B$203,2,0)," "))</f>
        <v xml:space="preserve"> </v>
      </c>
      <c r="NV2" s="93" t="str">
        <f>IF(NV4="","",IFERROR(VLOOKUP(NV4,'Jours fériés'!$A$4:$B$203,2,0)," "))</f>
        <v xml:space="preserve"> </v>
      </c>
      <c r="NW2" s="93" t="str">
        <f>IF(NW4="","",IFERROR(VLOOKUP(NW4,'Jours fériés'!$A$4:$B$203,2,0)," "))</f>
        <v xml:space="preserve"> </v>
      </c>
      <c r="NX2" s="93" t="str">
        <f>IF(NX4="","",IFERROR(VLOOKUP(NX4,'Jours fériés'!$A$4:$B$203,2,0)," "))</f>
        <v xml:space="preserve"> </v>
      </c>
      <c r="NY2" s="93" t="str">
        <f>IF(NY4="","",IFERROR(VLOOKUP(NY4,'Jours fériés'!$A$4:$B$203,2,0)," "))</f>
        <v xml:space="preserve"> </v>
      </c>
      <c r="NZ2" s="93" t="str">
        <f>IF(NZ4="","",IFERROR(VLOOKUP(NZ4,'Jours fériés'!$A$4:$B$203,2,0)," "))</f>
        <v xml:space="preserve"> </v>
      </c>
      <c r="OA2" s="93" t="str">
        <f>IF(OA4="","",IFERROR(VLOOKUP(OA4,'Jours fériés'!$A$4:$B$203,2,0)," "))</f>
        <v xml:space="preserve"> </v>
      </c>
      <c r="OB2" s="93" t="str">
        <f>IF(OB4="","",IFERROR(VLOOKUP(OB4,'Jours fériés'!$A$4:$B$203,2,0)," "))</f>
        <v xml:space="preserve"> </v>
      </c>
      <c r="OC2" s="93" t="str">
        <f>IF(OC4="","",IFERROR(VLOOKUP(OC4,'Jours fériés'!$A$4:$B$203,2,0)," "))</f>
        <v xml:space="preserve"> </v>
      </c>
      <c r="OD2" s="93" t="str">
        <f>IF(OD4="","",IFERROR(VLOOKUP(OD4,'Jours fériés'!$A$4:$B$203,2,0)," "))</f>
        <v xml:space="preserve"> </v>
      </c>
      <c r="OE2" s="93" t="str">
        <f>IF(OE4="","",IFERROR(VLOOKUP(OE4,'Jours fériés'!$A$4:$B$203,2,0)," "))</f>
        <v xml:space="preserve"> </v>
      </c>
      <c r="OF2" s="93" t="str">
        <f>IF(OF4="","",IFERROR(VLOOKUP(OF4,'Jours fériés'!$A$4:$B$203,2,0)," "))</f>
        <v xml:space="preserve"> </v>
      </c>
      <c r="OG2" s="93" t="str">
        <f>IF(OG4="","",IFERROR(VLOOKUP(OG4,'Jours fériés'!$A$4:$B$203,2,0)," "))</f>
        <v xml:space="preserve"> </v>
      </c>
      <c r="OH2" s="93" t="str">
        <f>IF(OH4="","",IFERROR(VLOOKUP(OH4,'Jours fériés'!$A$4:$B$203,2,0)," "))</f>
        <v xml:space="preserve"> </v>
      </c>
      <c r="OI2" s="93" t="str">
        <f>IF(OI4="","",IFERROR(VLOOKUP(OI4,'Jours fériés'!$A$4:$B$203,2,0)," "))</f>
        <v xml:space="preserve"> </v>
      </c>
      <c r="OJ2" s="93" t="str">
        <f>IF(OJ4="","",IFERROR(VLOOKUP(OJ4,'Jours fériés'!$A$4:$B$203,2,0)," "))</f>
        <v>Noël</v>
      </c>
      <c r="OK2" s="93" t="str">
        <f>IF(OK4="","",IFERROR(VLOOKUP(OK4,'Jours fériés'!$A$4:$B$203,2,0)," "))</f>
        <v xml:space="preserve"> </v>
      </c>
      <c r="OL2" s="93" t="str">
        <f>IF(OL4="","",IFERROR(VLOOKUP(OL4,'Jours fériés'!$A$4:$B$203,2,0)," "))</f>
        <v xml:space="preserve"> </v>
      </c>
      <c r="OM2" s="93" t="str">
        <f>IF(OM4="","",IFERROR(VLOOKUP(OM4,'Jours fériés'!$A$4:$B$203,2,0)," "))</f>
        <v xml:space="preserve"> </v>
      </c>
      <c r="ON2" s="93" t="str">
        <f>IF(ON4="","",IFERROR(VLOOKUP(ON4,'Jours fériés'!$A$4:$B$203,2,0)," "))</f>
        <v xml:space="preserve"> </v>
      </c>
      <c r="OO2" s="93" t="str">
        <f>IF(OO4="","",IFERROR(VLOOKUP(OO4,'Jours fériés'!$A$4:$B$203,2,0)," "))</f>
        <v xml:space="preserve"> </v>
      </c>
      <c r="OP2" s="93" t="str">
        <f>IF(OP4="","",IFERROR(VLOOKUP(OP4,'Jours fériés'!$A$4:$B$203,2,0)," "))</f>
        <v xml:space="preserve"> </v>
      </c>
    </row>
    <row r="3" spans="1:408" x14ac:dyDescent="0.2">
      <c r="A3" s="72">
        <f>B4</f>
        <v>46023</v>
      </c>
      <c r="B3" s="73" t="str">
        <f>IF(B4="","",UPPER(LEFT(TEXT(B4,"jjjj"),1)))</f>
        <v>J</v>
      </c>
      <c r="C3" s="73" t="str">
        <f t="shared" ref="C3:AF3" si="0">IF(C4="","",UPPER(LEFT(TEXT(C4,"jjjj"),1)))</f>
        <v>V</v>
      </c>
      <c r="D3" s="73" t="str">
        <f t="shared" si="0"/>
        <v>S</v>
      </c>
      <c r="E3" s="73" t="str">
        <f t="shared" si="0"/>
        <v>D</v>
      </c>
      <c r="F3" s="73" t="str">
        <f t="shared" si="0"/>
        <v>L</v>
      </c>
      <c r="G3" s="73" t="str">
        <f t="shared" si="0"/>
        <v>M</v>
      </c>
      <c r="H3" s="73" t="str">
        <f t="shared" si="0"/>
        <v>M</v>
      </c>
      <c r="I3" s="73" t="str">
        <f t="shared" si="0"/>
        <v>J</v>
      </c>
      <c r="J3" s="73" t="str">
        <f t="shared" si="0"/>
        <v>V</v>
      </c>
      <c r="K3" s="73" t="str">
        <f t="shared" si="0"/>
        <v>S</v>
      </c>
      <c r="L3" s="73" t="str">
        <f t="shared" si="0"/>
        <v>D</v>
      </c>
      <c r="M3" s="73" t="str">
        <f t="shared" si="0"/>
        <v>L</v>
      </c>
      <c r="N3" s="73" t="str">
        <f t="shared" si="0"/>
        <v>M</v>
      </c>
      <c r="O3" s="73" t="str">
        <f t="shared" si="0"/>
        <v>M</v>
      </c>
      <c r="P3" s="73" t="str">
        <f t="shared" si="0"/>
        <v>J</v>
      </c>
      <c r="Q3" s="73" t="str">
        <f t="shared" si="0"/>
        <v>V</v>
      </c>
      <c r="R3" s="73" t="str">
        <f t="shared" si="0"/>
        <v>S</v>
      </c>
      <c r="S3" s="73" t="str">
        <f t="shared" si="0"/>
        <v>D</v>
      </c>
      <c r="T3" s="73" t="str">
        <f t="shared" si="0"/>
        <v>L</v>
      </c>
      <c r="U3" s="73" t="str">
        <f t="shared" si="0"/>
        <v>M</v>
      </c>
      <c r="V3" s="73" t="str">
        <f t="shared" si="0"/>
        <v>M</v>
      </c>
      <c r="W3" s="73" t="str">
        <f t="shared" si="0"/>
        <v>J</v>
      </c>
      <c r="X3" s="73" t="str">
        <f t="shared" si="0"/>
        <v>V</v>
      </c>
      <c r="Y3" s="73" t="str">
        <f t="shared" si="0"/>
        <v>S</v>
      </c>
      <c r="Z3" s="73" t="str">
        <f t="shared" si="0"/>
        <v>D</v>
      </c>
      <c r="AA3" s="73" t="str">
        <f t="shared" si="0"/>
        <v>L</v>
      </c>
      <c r="AB3" s="73" t="str">
        <f t="shared" si="0"/>
        <v>M</v>
      </c>
      <c r="AC3" s="73" t="str">
        <f t="shared" si="0"/>
        <v>M</v>
      </c>
      <c r="AD3" s="73" t="str">
        <f t="shared" si="0"/>
        <v>J</v>
      </c>
      <c r="AE3" s="73" t="str">
        <f t="shared" si="0"/>
        <v>V</v>
      </c>
      <c r="AF3" s="73" t="str">
        <f t="shared" si="0"/>
        <v>S</v>
      </c>
      <c r="AI3" s="72">
        <f>AJ4</f>
        <v>46054</v>
      </c>
      <c r="AJ3" s="73" t="str">
        <f>IF(AJ4="","",UPPER(LEFT(TEXT(AJ4,"jjjj"),1)))</f>
        <v>D</v>
      </c>
      <c r="AK3" s="73" t="str">
        <f t="shared" ref="AK3:BN3" si="1">IF(AK4="","",UPPER(LEFT(TEXT(AK4,"jjjj"),1)))</f>
        <v>L</v>
      </c>
      <c r="AL3" s="73" t="str">
        <f t="shared" si="1"/>
        <v>M</v>
      </c>
      <c r="AM3" s="73" t="str">
        <f t="shared" si="1"/>
        <v>M</v>
      </c>
      <c r="AN3" s="73" t="str">
        <f t="shared" si="1"/>
        <v>J</v>
      </c>
      <c r="AO3" s="73" t="str">
        <f t="shared" si="1"/>
        <v>V</v>
      </c>
      <c r="AP3" s="73" t="str">
        <f t="shared" si="1"/>
        <v>S</v>
      </c>
      <c r="AQ3" s="73" t="str">
        <f t="shared" si="1"/>
        <v>D</v>
      </c>
      <c r="AR3" s="73" t="str">
        <f t="shared" si="1"/>
        <v>L</v>
      </c>
      <c r="AS3" s="73" t="str">
        <f t="shared" si="1"/>
        <v>M</v>
      </c>
      <c r="AT3" s="73" t="str">
        <f t="shared" si="1"/>
        <v>M</v>
      </c>
      <c r="AU3" s="73" t="str">
        <f t="shared" si="1"/>
        <v>J</v>
      </c>
      <c r="AV3" s="73" t="str">
        <f t="shared" si="1"/>
        <v>V</v>
      </c>
      <c r="AW3" s="73" t="str">
        <f t="shared" si="1"/>
        <v>S</v>
      </c>
      <c r="AX3" s="73" t="str">
        <f t="shared" si="1"/>
        <v>D</v>
      </c>
      <c r="AY3" s="73" t="str">
        <f t="shared" si="1"/>
        <v>L</v>
      </c>
      <c r="AZ3" s="73" t="str">
        <f t="shared" si="1"/>
        <v>M</v>
      </c>
      <c r="BA3" s="73" t="str">
        <f t="shared" si="1"/>
        <v>M</v>
      </c>
      <c r="BB3" s="73" t="str">
        <f t="shared" si="1"/>
        <v>J</v>
      </c>
      <c r="BC3" s="73" t="str">
        <f t="shared" si="1"/>
        <v>V</v>
      </c>
      <c r="BD3" s="73" t="str">
        <f t="shared" si="1"/>
        <v>S</v>
      </c>
      <c r="BE3" s="73" t="str">
        <f t="shared" si="1"/>
        <v>D</v>
      </c>
      <c r="BF3" s="73" t="str">
        <f t="shared" si="1"/>
        <v>L</v>
      </c>
      <c r="BG3" s="73" t="str">
        <f t="shared" si="1"/>
        <v>M</v>
      </c>
      <c r="BH3" s="73" t="str">
        <f t="shared" si="1"/>
        <v>M</v>
      </c>
      <c r="BI3" s="73" t="str">
        <f t="shared" si="1"/>
        <v>J</v>
      </c>
      <c r="BJ3" s="73" t="str">
        <f t="shared" si="1"/>
        <v>V</v>
      </c>
      <c r="BK3" s="73" t="str">
        <f t="shared" si="1"/>
        <v>S</v>
      </c>
      <c r="BL3" s="73" t="str">
        <f t="shared" si="1"/>
        <v/>
      </c>
      <c r="BM3" s="73" t="str">
        <f t="shared" si="1"/>
        <v/>
      </c>
      <c r="BN3" s="73" t="str">
        <f t="shared" si="1"/>
        <v/>
      </c>
      <c r="BQ3" s="72">
        <f>BR4</f>
        <v>46082</v>
      </c>
      <c r="BR3" s="73" t="str">
        <f>IF(BR4="","",UPPER(LEFT(TEXT(BR4,"jjjj"),1)))</f>
        <v>D</v>
      </c>
      <c r="BS3" s="73" t="str">
        <f t="shared" ref="BS3:CV3" si="2">IF(BS4="","",UPPER(LEFT(TEXT(BS4,"jjjj"),1)))</f>
        <v>L</v>
      </c>
      <c r="BT3" s="73" t="str">
        <f t="shared" si="2"/>
        <v>M</v>
      </c>
      <c r="BU3" s="73" t="str">
        <f t="shared" si="2"/>
        <v>M</v>
      </c>
      <c r="BV3" s="73" t="str">
        <f t="shared" si="2"/>
        <v>J</v>
      </c>
      <c r="BW3" s="73" t="str">
        <f t="shared" si="2"/>
        <v>V</v>
      </c>
      <c r="BX3" s="73" t="str">
        <f t="shared" si="2"/>
        <v>S</v>
      </c>
      <c r="BY3" s="73" t="str">
        <f t="shared" si="2"/>
        <v>D</v>
      </c>
      <c r="BZ3" s="73" t="str">
        <f t="shared" si="2"/>
        <v>L</v>
      </c>
      <c r="CA3" s="73" t="str">
        <f t="shared" si="2"/>
        <v>M</v>
      </c>
      <c r="CB3" s="73" t="str">
        <f t="shared" si="2"/>
        <v>M</v>
      </c>
      <c r="CC3" s="73" t="str">
        <f t="shared" si="2"/>
        <v>J</v>
      </c>
      <c r="CD3" s="73" t="str">
        <f t="shared" si="2"/>
        <v>V</v>
      </c>
      <c r="CE3" s="73" t="str">
        <f t="shared" si="2"/>
        <v>S</v>
      </c>
      <c r="CF3" s="73" t="str">
        <f t="shared" si="2"/>
        <v>D</v>
      </c>
      <c r="CG3" s="73" t="str">
        <f t="shared" si="2"/>
        <v>L</v>
      </c>
      <c r="CH3" s="73" t="str">
        <f t="shared" si="2"/>
        <v>M</v>
      </c>
      <c r="CI3" s="73" t="str">
        <f t="shared" si="2"/>
        <v>M</v>
      </c>
      <c r="CJ3" s="73" t="str">
        <f t="shared" si="2"/>
        <v>J</v>
      </c>
      <c r="CK3" s="73" t="str">
        <f t="shared" si="2"/>
        <v>V</v>
      </c>
      <c r="CL3" s="73" t="str">
        <f t="shared" si="2"/>
        <v>S</v>
      </c>
      <c r="CM3" s="73" t="str">
        <f t="shared" si="2"/>
        <v>D</v>
      </c>
      <c r="CN3" s="73" t="str">
        <f t="shared" si="2"/>
        <v>L</v>
      </c>
      <c r="CO3" s="73" t="str">
        <f t="shared" si="2"/>
        <v>M</v>
      </c>
      <c r="CP3" s="73" t="str">
        <f t="shared" si="2"/>
        <v>M</v>
      </c>
      <c r="CQ3" s="73" t="str">
        <f t="shared" si="2"/>
        <v>J</v>
      </c>
      <c r="CR3" s="73" t="str">
        <f t="shared" si="2"/>
        <v>V</v>
      </c>
      <c r="CS3" s="73" t="str">
        <f t="shared" si="2"/>
        <v>S</v>
      </c>
      <c r="CT3" s="73" t="str">
        <f t="shared" si="2"/>
        <v>D</v>
      </c>
      <c r="CU3" s="73" t="str">
        <f t="shared" si="2"/>
        <v>L</v>
      </c>
      <c r="CV3" s="73" t="str">
        <f t="shared" si="2"/>
        <v>M</v>
      </c>
      <c r="CY3" s="72">
        <f>CZ4</f>
        <v>46113</v>
      </c>
      <c r="CZ3" s="73" t="str">
        <f>IF(CZ4="","",UPPER(LEFT(TEXT(CZ4,"jjjj"),1)))</f>
        <v>M</v>
      </c>
      <c r="DA3" s="73" t="str">
        <f t="shared" ref="DA3:ED3" si="3">IF(DA4="","",UPPER(LEFT(TEXT(DA4,"jjjj"),1)))</f>
        <v>J</v>
      </c>
      <c r="DB3" s="73" t="str">
        <f t="shared" si="3"/>
        <v>V</v>
      </c>
      <c r="DC3" s="73" t="str">
        <f t="shared" si="3"/>
        <v>S</v>
      </c>
      <c r="DD3" s="73" t="str">
        <f t="shared" si="3"/>
        <v>D</v>
      </c>
      <c r="DE3" s="73" t="str">
        <f t="shared" si="3"/>
        <v>L</v>
      </c>
      <c r="DF3" s="73" t="str">
        <f t="shared" si="3"/>
        <v>M</v>
      </c>
      <c r="DG3" s="73" t="str">
        <f t="shared" si="3"/>
        <v>M</v>
      </c>
      <c r="DH3" s="73" t="str">
        <f t="shared" si="3"/>
        <v>J</v>
      </c>
      <c r="DI3" s="73" t="str">
        <f t="shared" si="3"/>
        <v>V</v>
      </c>
      <c r="DJ3" s="73" t="str">
        <f t="shared" si="3"/>
        <v>S</v>
      </c>
      <c r="DK3" s="73" t="str">
        <f t="shared" si="3"/>
        <v>D</v>
      </c>
      <c r="DL3" s="73" t="str">
        <f t="shared" si="3"/>
        <v>L</v>
      </c>
      <c r="DM3" s="73" t="str">
        <f t="shared" si="3"/>
        <v>M</v>
      </c>
      <c r="DN3" s="73" t="str">
        <f t="shared" si="3"/>
        <v>M</v>
      </c>
      <c r="DO3" s="73" t="str">
        <f t="shared" si="3"/>
        <v>J</v>
      </c>
      <c r="DP3" s="73" t="str">
        <f t="shared" si="3"/>
        <v>V</v>
      </c>
      <c r="DQ3" s="73" t="str">
        <f t="shared" si="3"/>
        <v>S</v>
      </c>
      <c r="DR3" s="73" t="str">
        <f t="shared" si="3"/>
        <v>D</v>
      </c>
      <c r="DS3" s="73" t="str">
        <f t="shared" si="3"/>
        <v>L</v>
      </c>
      <c r="DT3" s="73" t="str">
        <f t="shared" si="3"/>
        <v>M</v>
      </c>
      <c r="DU3" s="73" t="str">
        <f t="shared" si="3"/>
        <v>M</v>
      </c>
      <c r="DV3" s="73" t="str">
        <f t="shared" si="3"/>
        <v>J</v>
      </c>
      <c r="DW3" s="73" t="str">
        <f t="shared" si="3"/>
        <v>V</v>
      </c>
      <c r="DX3" s="73" t="str">
        <f t="shared" si="3"/>
        <v>S</v>
      </c>
      <c r="DY3" s="73" t="str">
        <f t="shared" si="3"/>
        <v>D</v>
      </c>
      <c r="DZ3" s="73" t="str">
        <f t="shared" si="3"/>
        <v>L</v>
      </c>
      <c r="EA3" s="73" t="str">
        <f t="shared" si="3"/>
        <v>M</v>
      </c>
      <c r="EB3" s="73" t="str">
        <f t="shared" si="3"/>
        <v>M</v>
      </c>
      <c r="EC3" s="73" t="str">
        <f t="shared" si="3"/>
        <v>J</v>
      </c>
      <c r="ED3" s="73" t="str">
        <f t="shared" si="3"/>
        <v/>
      </c>
      <c r="EG3" s="72">
        <f>EH4</f>
        <v>46143</v>
      </c>
      <c r="EH3" s="73" t="str">
        <f>IF(EH4="","",UPPER(LEFT(TEXT(EH4,"jjjj"),1)))</f>
        <v>V</v>
      </c>
      <c r="EI3" s="73" t="str">
        <f t="shared" ref="EI3:FL3" si="4">IF(EI4="","",UPPER(LEFT(TEXT(EI4,"jjjj"),1)))</f>
        <v>S</v>
      </c>
      <c r="EJ3" s="73" t="str">
        <f t="shared" si="4"/>
        <v>D</v>
      </c>
      <c r="EK3" s="73" t="str">
        <f t="shared" si="4"/>
        <v>L</v>
      </c>
      <c r="EL3" s="73" t="str">
        <f t="shared" si="4"/>
        <v>M</v>
      </c>
      <c r="EM3" s="73" t="str">
        <f t="shared" si="4"/>
        <v>M</v>
      </c>
      <c r="EN3" s="73" t="str">
        <f t="shared" si="4"/>
        <v>J</v>
      </c>
      <c r="EO3" s="73" t="str">
        <f t="shared" si="4"/>
        <v>V</v>
      </c>
      <c r="EP3" s="73" t="str">
        <f t="shared" si="4"/>
        <v>S</v>
      </c>
      <c r="EQ3" s="73" t="str">
        <f t="shared" si="4"/>
        <v>D</v>
      </c>
      <c r="ER3" s="73" t="str">
        <f t="shared" si="4"/>
        <v>L</v>
      </c>
      <c r="ES3" s="73" t="str">
        <f t="shared" si="4"/>
        <v>M</v>
      </c>
      <c r="ET3" s="73" t="str">
        <f t="shared" si="4"/>
        <v>M</v>
      </c>
      <c r="EU3" s="73" t="str">
        <f t="shared" si="4"/>
        <v>J</v>
      </c>
      <c r="EV3" s="73" t="str">
        <f t="shared" si="4"/>
        <v>V</v>
      </c>
      <c r="EW3" s="73" t="str">
        <f t="shared" si="4"/>
        <v>S</v>
      </c>
      <c r="EX3" s="73" t="str">
        <f t="shared" si="4"/>
        <v>D</v>
      </c>
      <c r="EY3" s="73" t="str">
        <f t="shared" si="4"/>
        <v>L</v>
      </c>
      <c r="EZ3" s="73" t="str">
        <f t="shared" si="4"/>
        <v>M</v>
      </c>
      <c r="FA3" s="73" t="str">
        <f t="shared" si="4"/>
        <v>M</v>
      </c>
      <c r="FB3" s="73" t="str">
        <f t="shared" si="4"/>
        <v>J</v>
      </c>
      <c r="FC3" s="73" t="str">
        <f t="shared" si="4"/>
        <v>V</v>
      </c>
      <c r="FD3" s="73" t="str">
        <f t="shared" si="4"/>
        <v>S</v>
      </c>
      <c r="FE3" s="73" t="str">
        <f t="shared" si="4"/>
        <v>D</v>
      </c>
      <c r="FF3" s="73" t="str">
        <f t="shared" si="4"/>
        <v>L</v>
      </c>
      <c r="FG3" s="73" t="str">
        <f t="shared" si="4"/>
        <v>M</v>
      </c>
      <c r="FH3" s="73" t="str">
        <f t="shared" si="4"/>
        <v>M</v>
      </c>
      <c r="FI3" s="73" t="str">
        <f t="shared" si="4"/>
        <v>J</v>
      </c>
      <c r="FJ3" s="73" t="str">
        <f t="shared" si="4"/>
        <v>V</v>
      </c>
      <c r="FK3" s="73" t="str">
        <f t="shared" si="4"/>
        <v>S</v>
      </c>
      <c r="FL3" s="73" t="str">
        <f t="shared" si="4"/>
        <v>D</v>
      </c>
      <c r="FO3" s="72">
        <f>FP4</f>
        <v>46174</v>
      </c>
      <c r="FP3" s="73" t="str">
        <f>IF(FP4="","",UPPER(LEFT(TEXT(FP4,"jjjj"),1)))</f>
        <v>L</v>
      </c>
      <c r="FQ3" s="73" t="str">
        <f t="shared" ref="FQ3:GT3" si="5">IF(FQ4="","",UPPER(LEFT(TEXT(FQ4,"jjjj"),1)))</f>
        <v>M</v>
      </c>
      <c r="FR3" s="73" t="str">
        <f t="shared" si="5"/>
        <v>M</v>
      </c>
      <c r="FS3" s="73" t="str">
        <f t="shared" si="5"/>
        <v>J</v>
      </c>
      <c r="FT3" s="73" t="str">
        <f t="shared" si="5"/>
        <v>V</v>
      </c>
      <c r="FU3" s="73" t="str">
        <f t="shared" si="5"/>
        <v>S</v>
      </c>
      <c r="FV3" s="73" t="str">
        <f t="shared" si="5"/>
        <v>D</v>
      </c>
      <c r="FW3" s="73" t="str">
        <f t="shared" si="5"/>
        <v>L</v>
      </c>
      <c r="FX3" s="73" t="str">
        <f t="shared" si="5"/>
        <v>M</v>
      </c>
      <c r="FY3" s="73" t="str">
        <f t="shared" si="5"/>
        <v>M</v>
      </c>
      <c r="FZ3" s="73" t="str">
        <f t="shared" si="5"/>
        <v>J</v>
      </c>
      <c r="GA3" s="73" t="str">
        <f t="shared" si="5"/>
        <v>V</v>
      </c>
      <c r="GB3" s="73" t="str">
        <f t="shared" si="5"/>
        <v>S</v>
      </c>
      <c r="GC3" s="73" t="str">
        <f t="shared" si="5"/>
        <v>D</v>
      </c>
      <c r="GD3" s="73" t="str">
        <f t="shared" si="5"/>
        <v>L</v>
      </c>
      <c r="GE3" s="73" t="str">
        <f t="shared" si="5"/>
        <v>M</v>
      </c>
      <c r="GF3" s="73" t="str">
        <f t="shared" si="5"/>
        <v>M</v>
      </c>
      <c r="GG3" s="73" t="str">
        <f t="shared" si="5"/>
        <v>J</v>
      </c>
      <c r="GH3" s="73" t="str">
        <f t="shared" si="5"/>
        <v>V</v>
      </c>
      <c r="GI3" s="73" t="str">
        <f t="shared" si="5"/>
        <v>S</v>
      </c>
      <c r="GJ3" s="73" t="str">
        <f t="shared" si="5"/>
        <v>D</v>
      </c>
      <c r="GK3" s="73" t="str">
        <f t="shared" si="5"/>
        <v>L</v>
      </c>
      <c r="GL3" s="73" t="str">
        <f t="shared" si="5"/>
        <v>M</v>
      </c>
      <c r="GM3" s="73" t="str">
        <f t="shared" si="5"/>
        <v>M</v>
      </c>
      <c r="GN3" s="73" t="str">
        <f t="shared" si="5"/>
        <v>J</v>
      </c>
      <c r="GO3" s="73" t="str">
        <f t="shared" si="5"/>
        <v>V</v>
      </c>
      <c r="GP3" s="73" t="str">
        <f t="shared" si="5"/>
        <v>S</v>
      </c>
      <c r="GQ3" s="73" t="str">
        <f t="shared" si="5"/>
        <v>D</v>
      </c>
      <c r="GR3" s="73" t="str">
        <f t="shared" si="5"/>
        <v>L</v>
      </c>
      <c r="GS3" s="73" t="str">
        <f t="shared" si="5"/>
        <v>M</v>
      </c>
      <c r="GT3" s="73" t="str">
        <f t="shared" si="5"/>
        <v/>
      </c>
      <c r="GW3" s="72">
        <f>GX4</f>
        <v>46204</v>
      </c>
      <c r="GX3" s="73" t="str">
        <f>IF(GX4="","",UPPER(LEFT(TEXT(GX4,"jjjj"),1)))</f>
        <v>M</v>
      </c>
      <c r="GY3" s="73" t="str">
        <f t="shared" ref="GY3:IB3" si="6">IF(GY4="","",UPPER(LEFT(TEXT(GY4,"jjjj"),1)))</f>
        <v>J</v>
      </c>
      <c r="GZ3" s="73" t="str">
        <f t="shared" si="6"/>
        <v>V</v>
      </c>
      <c r="HA3" s="73" t="str">
        <f t="shared" si="6"/>
        <v>S</v>
      </c>
      <c r="HB3" s="73" t="str">
        <f t="shared" si="6"/>
        <v>D</v>
      </c>
      <c r="HC3" s="73" t="str">
        <f t="shared" si="6"/>
        <v>L</v>
      </c>
      <c r="HD3" s="73" t="str">
        <f t="shared" si="6"/>
        <v>M</v>
      </c>
      <c r="HE3" s="73" t="str">
        <f t="shared" si="6"/>
        <v>M</v>
      </c>
      <c r="HF3" s="73" t="str">
        <f t="shared" si="6"/>
        <v>J</v>
      </c>
      <c r="HG3" s="73" t="str">
        <f t="shared" si="6"/>
        <v>V</v>
      </c>
      <c r="HH3" s="73" t="str">
        <f t="shared" si="6"/>
        <v>S</v>
      </c>
      <c r="HI3" s="73" t="str">
        <f t="shared" si="6"/>
        <v>D</v>
      </c>
      <c r="HJ3" s="73" t="str">
        <f t="shared" si="6"/>
        <v>L</v>
      </c>
      <c r="HK3" s="73" t="str">
        <f t="shared" si="6"/>
        <v>M</v>
      </c>
      <c r="HL3" s="73" t="str">
        <f t="shared" si="6"/>
        <v>M</v>
      </c>
      <c r="HM3" s="73" t="str">
        <f t="shared" si="6"/>
        <v>J</v>
      </c>
      <c r="HN3" s="73" t="str">
        <f t="shared" si="6"/>
        <v>V</v>
      </c>
      <c r="HO3" s="73" t="str">
        <f t="shared" si="6"/>
        <v>S</v>
      </c>
      <c r="HP3" s="73" t="str">
        <f t="shared" si="6"/>
        <v>D</v>
      </c>
      <c r="HQ3" s="73" t="str">
        <f t="shared" si="6"/>
        <v>L</v>
      </c>
      <c r="HR3" s="73" t="str">
        <f t="shared" si="6"/>
        <v>M</v>
      </c>
      <c r="HS3" s="73" t="str">
        <f t="shared" si="6"/>
        <v>M</v>
      </c>
      <c r="HT3" s="73" t="str">
        <f t="shared" si="6"/>
        <v>J</v>
      </c>
      <c r="HU3" s="73" t="str">
        <f t="shared" si="6"/>
        <v>V</v>
      </c>
      <c r="HV3" s="73" t="str">
        <f t="shared" si="6"/>
        <v>S</v>
      </c>
      <c r="HW3" s="73" t="str">
        <f t="shared" si="6"/>
        <v>D</v>
      </c>
      <c r="HX3" s="73" t="str">
        <f t="shared" si="6"/>
        <v>L</v>
      </c>
      <c r="HY3" s="73" t="str">
        <f t="shared" si="6"/>
        <v>M</v>
      </c>
      <c r="HZ3" s="73" t="str">
        <f t="shared" si="6"/>
        <v>M</v>
      </c>
      <c r="IA3" s="73" t="str">
        <f t="shared" si="6"/>
        <v>J</v>
      </c>
      <c r="IB3" s="73" t="str">
        <f t="shared" si="6"/>
        <v>V</v>
      </c>
      <c r="IE3" s="72">
        <f>IF4</f>
        <v>46235</v>
      </c>
      <c r="IF3" s="73" t="str">
        <f>IF(IF4="","",UPPER(LEFT(TEXT(IF4,"jjjj"),1)))</f>
        <v>S</v>
      </c>
      <c r="IG3" s="73" t="str">
        <f t="shared" ref="IG3:JJ3" si="7">IF(IG4="","",UPPER(LEFT(TEXT(IG4,"jjjj"),1)))</f>
        <v>D</v>
      </c>
      <c r="IH3" s="73" t="str">
        <f t="shared" si="7"/>
        <v>L</v>
      </c>
      <c r="II3" s="73" t="str">
        <f t="shared" si="7"/>
        <v>M</v>
      </c>
      <c r="IJ3" s="73" t="str">
        <f t="shared" si="7"/>
        <v>M</v>
      </c>
      <c r="IK3" s="73" t="str">
        <f t="shared" si="7"/>
        <v>J</v>
      </c>
      <c r="IL3" s="73" t="str">
        <f t="shared" si="7"/>
        <v>V</v>
      </c>
      <c r="IM3" s="73" t="str">
        <f t="shared" si="7"/>
        <v>S</v>
      </c>
      <c r="IN3" s="73" t="str">
        <f t="shared" si="7"/>
        <v>D</v>
      </c>
      <c r="IO3" s="73" t="str">
        <f t="shared" si="7"/>
        <v>L</v>
      </c>
      <c r="IP3" s="73" t="str">
        <f t="shared" si="7"/>
        <v>M</v>
      </c>
      <c r="IQ3" s="73" t="str">
        <f t="shared" si="7"/>
        <v>M</v>
      </c>
      <c r="IR3" s="73" t="str">
        <f t="shared" si="7"/>
        <v>J</v>
      </c>
      <c r="IS3" s="73" t="str">
        <f t="shared" si="7"/>
        <v>V</v>
      </c>
      <c r="IT3" s="73" t="str">
        <f t="shared" si="7"/>
        <v>S</v>
      </c>
      <c r="IU3" s="73" t="str">
        <f t="shared" si="7"/>
        <v>D</v>
      </c>
      <c r="IV3" s="73" t="str">
        <f t="shared" si="7"/>
        <v>L</v>
      </c>
      <c r="IW3" s="73" t="str">
        <f t="shared" si="7"/>
        <v>M</v>
      </c>
      <c r="IX3" s="73" t="str">
        <f t="shared" si="7"/>
        <v>M</v>
      </c>
      <c r="IY3" s="73" t="str">
        <f t="shared" si="7"/>
        <v>J</v>
      </c>
      <c r="IZ3" s="73" t="str">
        <f t="shared" si="7"/>
        <v>V</v>
      </c>
      <c r="JA3" s="73" t="str">
        <f t="shared" si="7"/>
        <v>S</v>
      </c>
      <c r="JB3" s="73" t="str">
        <f t="shared" si="7"/>
        <v>D</v>
      </c>
      <c r="JC3" s="73" t="str">
        <f t="shared" si="7"/>
        <v>L</v>
      </c>
      <c r="JD3" s="73" t="str">
        <f t="shared" si="7"/>
        <v>M</v>
      </c>
      <c r="JE3" s="73" t="str">
        <f t="shared" si="7"/>
        <v>M</v>
      </c>
      <c r="JF3" s="73" t="str">
        <f t="shared" si="7"/>
        <v>J</v>
      </c>
      <c r="JG3" s="73" t="str">
        <f t="shared" si="7"/>
        <v>V</v>
      </c>
      <c r="JH3" s="73" t="str">
        <f t="shared" si="7"/>
        <v>S</v>
      </c>
      <c r="JI3" s="73" t="str">
        <f t="shared" si="7"/>
        <v>D</v>
      </c>
      <c r="JJ3" s="73" t="str">
        <f t="shared" si="7"/>
        <v>L</v>
      </c>
      <c r="JM3" s="72">
        <f>JN4</f>
        <v>46266</v>
      </c>
      <c r="JN3" s="73" t="str">
        <f>IF(JN4="","",UPPER(LEFT(TEXT(JN4,"jjjj"),1)))</f>
        <v>M</v>
      </c>
      <c r="JO3" s="73" t="str">
        <f t="shared" ref="JO3:KR3" si="8">IF(JO4="","",UPPER(LEFT(TEXT(JO4,"jjjj"),1)))</f>
        <v>M</v>
      </c>
      <c r="JP3" s="73" t="str">
        <f t="shared" si="8"/>
        <v>J</v>
      </c>
      <c r="JQ3" s="73" t="str">
        <f t="shared" si="8"/>
        <v>V</v>
      </c>
      <c r="JR3" s="73" t="str">
        <f t="shared" si="8"/>
        <v>S</v>
      </c>
      <c r="JS3" s="73" t="str">
        <f t="shared" si="8"/>
        <v>D</v>
      </c>
      <c r="JT3" s="73" t="str">
        <f t="shared" si="8"/>
        <v>L</v>
      </c>
      <c r="JU3" s="73" t="str">
        <f t="shared" si="8"/>
        <v>M</v>
      </c>
      <c r="JV3" s="73" t="str">
        <f t="shared" si="8"/>
        <v>M</v>
      </c>
      <c r="JW3" s="73" t="str">
        <f t="shared" si="8"/>
        <v>J</v>
      </c>
      <c r="JX3" s="73" t="str">
        <f t="shared" si="8"/>
        <v>V</v>
      </c>
      <c r="JY3" s="73" t="str">
        <f t="shared" si="8"/>
        <v>S</v>
      </c>
      <c r="JZ3" s="73" t="str">
        <f t="shared" si="8"/>
        <v>D</v>
      </c>
      <c r="KA3" s="73" t="str">
        <f t="shared" si="8"/>
        <v>L</v>
      </c>
      <c r="KB3" s="73" t="str">
        <f t="shared" si="8"/>
        <v>M</v>
      </c>
      <c r="KC3" s="73" t="str">
        <f t="shared" si="8"/>
        <v>M</v>
      </c>
      <c r="KD3" s="73" t="str">
        <f t="shared" si="8"/>
        <v>J</v>
      </c>
      <c r="KE3" s="73" t="str">
        <f t="shared" si="8"/>
        <v>V</v>
      </c>
      <c r="KF3" s="73" t="str">
        <f t="shared" si="8"/>
        <v>S</v>
      </c>
      <c r="KG3" s="73" t="str">
        <f t="shared" si="8"/>
        <v>D</v>
      </c>
      <c r="KH3" s="73" t="str">
        <f t="shared" si="8"/>
        <v>L</v>
      </c>
      <c r="KI3" s="73" t="str">
        <f t="shared" si="8"/>
        <v>M</v>
      </c>
      <c r="KJ3" s="73" t="str">
        <f t="shared" si="8"/>
        <v>M</v>
      </c>
      <c r="KK3" s="73" t="str">
        <f t="shared" si="8"/>
        <v>J</v>
      </c>
      <c r="KL3" s="73" t="str">
        <f t="shared" si="8"/>
        <v>V</v>
      </c>
      <c r="KM3" s="73" t="str">
        <f t="shared" si="8"/>
        <v>S</v>
      </c>
      <c r="KN3" s="73" t="str">
        <f t="shared" si="8"/>
        <v>D</v>
      </c>
      <c r="KO3" s="73" t="str">
        <f t="shared" si="8"/>
        <v>L</v>
      </c>
      <c r="KP3" s="73" t="str">
        <f t="shared" si="8"/>
        <v>M</v>
      </c>
      <c r="KQ3" s="73" t="str">
        <f t="shared" si="8"/>
        <v>M</v>
      </c>
      <c r="KR3" s="73" t="str">
        <f t="shared" si="8"/>
        <v/>
      </c>
      <c r="KU3" s="72">
        <f>KV4</f>
        <v>46296</v>
      </c>
      <c r="KV3" s="73" t="str">
        <f>IF(KV4="","",UPPER(LEFT(TEXT(KV4,"jjjj"),1)))</f>
        <v>J</v>
      </c>
      <c r="KW3" s="73" t="str">
        <f t="shared" ref="KW3:LZ3" si="9">IF(KW4="","",UPPER(LEFT(TEXT(KW4,"jjjj"),1)))</f>
        <v>V</v>
      </c>
      <c r="KX3" s="73" t="str">
        <f t="shared" si="9"/>
        <v>S</v>
      </c>
      <c r="KY3" s="73" t="str">
        <f t="shared" si="9"/>
        <v>D</v>
      </c>
      <c r="KZ3" s="73" t="str">
        <f t="shared" si="9"/>
        <v>L</v>
      </c>
      <c r="LA3" s="73" t="str">
        <f t="shared" si="9"/>
        <v>M</v>
      </c>
      <c r="LB3" s="73" t="str">
        <f t="shared" si="9"/>
        <v>M</v>
      </c>
      <c r="LC3" s="73" t="str">
        <f t="shared" si="9"/>
        <v>J</v>
      </c>
      <c r="LD3" s="73" t="str">
        <f t="shared" si="9"/>
        <v>V</v>
      </c>
      <c r="LE3" s="73" t="str">
        <f t="shared" si="9"/>
        <v>S</v>
      </c>
      <c r="LF3" s="73" t="str">
        <f t="shared" si="9"/>
        <v>D</v>
      </c>
      <c r="LG3" s="73" t="str">
        <f t="shared" si="9"/>
        <v>L</v>
      </c>
      <c r="LH3" s="73" t="str">
        <f t="shared" si="9"/>
        <v>M</v>
      </c>
      <c r="LI3" s="73" t="str">
        <f t="shared" si="9"/>
        <v>M</v>
      </c>
      <c r="LJ3" s="73" t="str">
        <f t="shared" si="9"/>
        <v>J</v>
      </c>
      <c r="LK3" s="73" t="str">
        <f t="shared" si="9"/>
        <v>V</v>
      </c>
      <c r="LL3" s="73" t="str">
        <f t="shared" si="9"/>
        <v>S</v>
      </c>
      <c r="LM3" s="73" t="str">
        <f t="shared" si="9"/>
        <v>D</v>
      </c>
      <c r="LN3" s="73" t="str">
        <f t="shared" si="9"/>
        <v>L</v>
      </c>
      <c r="LO3" s="73" t="str">
        <f t="shared" si="9"/>
        <v>M</v>
      </c>
      <c r="LP3" s="73" t="str">
        <f t="shared" si="9"/>
        <v>M</v>
      </c>
      <c r="LQ3" s="73" t="str">
        <f t="shared" si="9"/>
        <v>J</v>
      </c>
      <c r="LR3" s="73" t="str">
        <f t="shared" si="9"/>
        <v>V</v>
      </c>
      <c r="LS3" s="73" t="str">
        <f t="shared" si="9"/>
        <v>S</v>
      </c>
      <c r="LT3" s="73" t="str">
        <f t="shared" si="9"/>
        <v>D</v>
      </c>
      <c r="LU3" s="73" t="str">
        <f t="shared" si="9"/>
        <v>L</v>
      </c>
      <c r="LV3" s="73" t="str">
        <f t="shared" si="9"/>
        <v>M</v>
      </c>
      <c r="LW3" s="73" t="str">
        <f t="shared" si="9"/>
        <v>M</v>
      </c>
      <c r="LX3" s="73" t="str">
        <f t="shared" si="9"/>
        <v>J</v>
      </c>
      <c r="LY3" s="73" t="str">
        <f t="shared" si="9"/>
        <v>V</v>
      </c>
      <c r="LZ3" s="73" t="str">
        <f t="shared" si="9"/>
        <v>S</v>
      </c>
      <c r="MC3" s="72">
        <f>MD4</f>
        <v>46327</v>
      </c>
      <c r="MD3" s="73" t="str">
        <f>IF(MD4="","",UPPER(LEFT(TEXT(MD4,"jjjj"),1)))</f>
        <v>D</v>
      </c>
      <c r="ME3" s="73" t="str">
        <f t="shared" ref="ME3:NH3" si="10">IF(ME4="","",UPPER(LEFT(TEXT(ME4,"jjjj"),1)))</f>
        <v>L</v>
      </c>
      <c r="MF3" s="73" t="str">
        <f t="shared" si="10"/>
        <v>M</v>
      </c>
      <c r="MG3" s="73" t="str">
        <f t="shared" si="10"/>
        <v>M</v>
      </c>
      <c r="MH3" s="73" t="str">
        <f t="shared" si="10"/>
        <v>J</v>
      </c>
      <c r="MI3" s="73" t="str">
        <f t="shared" si="10"/>
        <v>V</v>
      </c>
      <c r="MJ3" s="73" t="str">
        <f t="shared" si="10"/>
        <v>S</v>
      </c>
      <c r="MK3" s="73" t="str">
        <f t="shared" si="10"/>
        <v>D</v>
      </c>
      <c r="ML3" s="73" t="str">
        <f t="shared" si="10"/>
        <v>L</v>
      </c>
      <c r="MM3" s="73" t="str">
        <f t="shared" si="10"/>
        <v>M</v>
      </c>
      <c r="MN3" s="73" t="str">
        <f t="shared" si="10"/>
        <v>M</v>
      </c>
      <c r="MO3" s="73" t="str">
        <f t="shared" si="10"/>
        <v>J</v>
      </c>
      <c r="MP3" s="73" t="str">
        <f t="shared" si="10"/>
        <v>V</v>
      </c>
      <c r="MQ3" s="73" t="str">
        <f t="shared" si="10"/>
        <v>S</v>
      </c>
      <c r="MR3" s="73" t="str">
        <f t="shared" si="10"/>
        <v>D</v>
      </c>
      <c r="MS3" s="73" t="str">
        <f t="shared" si="10"/>
        <v>L</v>
      </c>
      <c r="MT3" s="73" t="str">
        <f t="shared" si="10"/>
        <v>M</v>
      </c>
      <c r="MU3" s="73" t="str">
        <f t="shared" si="10"/>
        <v>M</v>
      </c>
      <c r="MV3" s="73" t="str">
        <f t="shared" si="10"/>
        <v>J</v>
      </c>
      <c r="MW3" s="73" t="str">
        <f t="shared" si="10"/>
        <v>V</v>
      </c>
      <c r="MX3" s="73" t="str">
        <f t="shared" si="10"/>
        <v>S</v>
      </c>
      <c r="MY3" s="73" t="str">
        <f t="shared" si="10"/>
        <v>D</v>
      </c>
      <c r="MZ3" s="73" t="str">
        <f t="shared" si="10"/>
        <v>L</v>
      </c>
      <c r="NA3" s="73" t="str">
        <f t="shared" si="10"/>
        <v>M</v>
      </c>
      <c r="NB3" s="73" t="str">
        <f t="shared" si="10"/>
        <v>M</v>
      </c>
      <c r="NC3" s="73" t="str">
        <f t="shared" si="10"/>
        <v>J</v>
      </c>
      <c r="ND3" s="73" t="str">
        <f t="shared" si="10"/>
        <v>V</v>
      </c>
      <c r="NE3" s="73" t="str">
        <f t="shared" si="10"/>
        <v>S</v>
      </c>
      <c r="NF3" s="73" t="str">
        <f t="shared" si="10"/>
        <v>D</v>
      </c>
      <c r="NG3" s="73" t="str">
        <f t="shared" si="10"/>
        <v>L</v>
      </c>
      <c r="NH3" s="73" t="str">
        <f t="shared" si="10"/>
        <v/>
      </c>
      <c r="NK3" s="72">
        <f>NL4</f>
        <v>46357</v>
      </c>
      <c r="NL3" s="73" t="str">
        <f>IF(NL4="","",UPPER(LEFT(TEXT(NL4,"jjjj"),1)))</f>
        <v>M</v>
      </c>
      <c r="NM3" s="73" t="str">
        <f t="shared" ref="NM3:OP3" si="11">IF(NM4="","",UPPER(LEFT(TEXT(NM4,"jjjj"),1)))</f>
        <v>M</v>
      </c>
      <c r="NN3" s="73" t="str">
        <f t="shared" si="11"/>
        <v>J</v>
      </c>
      <c r="NO3" s="73" t="str">
        <f t="shared" si="11"/>
        <v>V</v>
      </c>
      <c r="NP3" s="73" t="str">
        <f t="shared" si="11"/>
        <v>S</v>
      </c>
      <c r="NQ3" s="73" t="str">
        <f t="shared" si="11"/>
        <v>D</v>
      </c>
      <c r="NR3" s="73" t="str">
        <f t="shared" si="11"/>
        <v>L</v>
      </c>
      <c r="NS3" s="73" t="str">
        <f t="shared" si="11"/>
        <v>M</v>
      </c>
      <c r="NT3" s="73" t="str">
        <f t="shared" si="11"/>
        <v>M</v>
      </c>
      <c r="NU3" s="73" t="str">
        <f t="shared" si="11"/>
        <v>J</v>
      </c>
      <c r="NV3" s="73" t="str">
        <f t="shared" si="11"/>
        <v>V</v>
      </c>
      <c r="NW3" s="73" t="str">
        <f t="shared" si="11"/>
        <v>S</v>
      </c>
      <c r="NX3" s="73" t="str">
        <f t="shared" si="11"/>
        <v>D</v>
      </c>
      <c r="NY3" s="73" t="str">
        <f t="shared" si="11"/>
        <v>L</v>
      </c>
      <c r="NZ3" s="73" t="str">
        <f t="shared" si="11"/>
        <v>M</v>
      </c>
      <c r="OA3" s="73" t="str">
        <f t="shared" si="11"/>
        <v>M</v>
      </c>
      <c r="OB3" s="73" t="str">
        <f t="shared" si="11"/>
        <v>J</v>
      </c>
      <c r="OC3" s="73" t="str">
        <f t="shared" si="11"/>
        <v>V</v>
      </c>
      <c r="OD3" s="73" t="str">
        <f t="shared" si="11"/>
        <v>S</v>
      </c>
      <c r="OE3" s="73" t="str">
        <f t="shared" si="11"/>
        <v>D</v>
      </c>
      <c r="OF3" s="73" t="str">
        <f t="shared" si="11"/>
        <v>L</v>
      </c>
      <c r="OG3" s="73" t="str">
        <f t="shared" si="11"/>
        <v>M</v>
      </c>
      <c r="OH3" s="73" t="str">
        <f t="shared" si="11"/>
        <v>M</v>
      </c>
      <c r="OI3" s="73" t="str">
        <f t="shared" si="11"/>
        <v>J</v>
      </c>
      <c r="OJ3" s="73" t="str">
        <f t="shared" si="11"/>
        <v>V</v>
      </c>
      <c r="OK3" s="73" t="str">
        <f t="shared" si="11"/>
        <v>S</v>
      </c>
      <c r="OL3" s="73" t="str">
        <f t="shared" si="11"/>
        <v>D</v>
      </c>
      <c r="OM3" s="73" t="str">
        <f t="shared" si="11"/>
        <v>L</v>
      </c>
      <c r="ON3" s="73" t="str">
        <f t="shared" si="11"/>
        <v>M</v>
      </c>
      <c r="OO3" s="73" t="str">
        <f t="shared" si="11"/>
        <v>M</v>
      </c>
      <c r="OP3" s="73" t="str">
        <f t="shared" si="11"/>
        <v>J</v>
      </c>
    </row>
    <row r="4" spans="1:408" x14ac:dyDescent="0.2">
      <c r="A4" s="75"/>
      <c r="B4" s="76">
        <f>Calendrier!$E$4</f>
        <v>46023</v>
      </c>
      <c r="C4" s="76">
        <f t="shared" ref="C4:AF4" si="12">IF(B4="","",IF(MONTH(B4)=MONTH(B4+1),B4+1,""))</f>
        <v>46024</v>
      </c>
      <c r="D4" s="76">
        <f t="shared" si="12"/>
        <v>46025</v>
      </c>
      <c r="E4" s="76">
        <f t="shared" si="12"/>
        <v>46026</v>
      </c>
      <c r="F4" s="76">
        <f t="shared" si="12"/>
        <v>46027</v>
      </c>
      <c r="G4" s="76">
        <f t="shared" si="12"/>
        <v>46028</v>
      </c>
      <c r="H4" s="76">
        <f t="shared" si="12"/>
        <v>46029</v>
      </c>
      <c r="I4" s="76">
        <f t="shared" si="12"/>
        <v>46030</v>
      </c>
      <c r="J4" s="76">
        <f t="shared" si="12"/>
        <v>46031</v>
      </c>
      <c r="K4" s="76">
        <f t="shared" si="12"/>
        <v>46032</v>
      </c>
      <c r="L4" s="76">
        <f t="shared" si="12"/>
        <v>46033</v>
      </c>
      <c r="M4" s="76">
        <f t="shared" si="12"/>
        <v>46034</v>
      </c>
      <c r="N4" s="76">
        <f t="shared" si="12"/>
        <v>46035</v>
      </c>
      <c r="O4" s="76">
        <f t="shared" si="12"/>
        <v>46036</v>
      </c>
      <c r="P4" s="76">
        <f t="shared" si="12"/>
        <v>46037</v>
      </c>
      <c r="Q4" s="76">
        <f t="shared" si="12"/>
        <v>46038</v>
      </c>
      <c r="R4" s="76">
        <f t="shared" si="12"/>
        <v>46039</v>
      </c>
      <c r="S4" s="76">
        <f t="shared" si="12"/>
        <v>46040</v>
      </c>
      <c r="T4" s="76">
        <f t="shared" si="12"/>
        <v>46041</v>
      </c>
      <c r="U4" s="76">
        <f t="shared" si="12"/>
        <v>46042</v>
      </c>
      <c r="V4" s="76">
        <f t="shared" si="12"/>
        <v>46043</v>
      </c>
      <c r="W4" s="76">
        <f t="shared" si="12"/>
        <v>46044</v>
      </c>
      <c r="X4" s="76">
        <f t="shared" si="12"/>
        <v>46045</v>
      </c>
      <c r="Y4" s="76">
        <f t="shared" si="12"/>
        <v>46046</v>
      </c>
      <c r="Z4" s="76">
        <f t="shared" si="12"/>
        <v>46047</v>
      </c>
      <c r="AA4" s="76">
        <f t="shared" si="12"/>
        <v>46048</v>
      </c>
      <c r="AB4" s="76">
        <f t="shared" si="12"/>
        <v>46049</v>
      </c>
      <c r="AC4" s="76">
        <f t="shared" si="12"/>
        <v>46050</v>
      </c>
      <c r="AD4" s="76">
        <f t="shared" si="12"/>
        <v>46051</v>
      </c>
      <c r="AE4" s="76">
        <f t="shared" si="12"/>
        <v>46052</v>
      </c>
      <c r="AF4" s="77">
        <f t="shared" si="12"/>
        <v>46053</v>
      </c>
      <c r="AI4" s="75"/>
      <c r="AJ4" s="76">
        <f>DATE(YEAR(B4),MONTH(B4)+1, 1)</f>
        <v>46054</v>
      </c>
      <c r="AK4" s="76">
        <f t="shared" ref="AK4" si="13">IF(AJ4="","",IF(MONTH(AJ4)=MONTH(AJ4+1),AJ4+1,""))</f>
        <v>46055</v>
      </c>
      <c r="AL4" s="76">
        <f t="shared" ref="AL4" si="14">IF(AK4="","",IF(MONTH(AK4)=MONTH(AK4+1),AK4+1,""))</f>
        <v>46056</v>
      </c>
      <c r="AM4" s="76">
        <f t="shared" ref="AM4" si="15">IF(AL4="","",IF(MONTH(AL4)=MONTH(AL4+1),AL4+1,""))</f>
        <v>46057</v>
      </c>
      <c r="AN4" s="76">
        <f t="shared" ref="AN4" si="16">IF(AM4="","",IF(MONTH(AM4)=MONTH(AM4+1),AM4+1,""))</f>
        <v>46058</v>
      </c>
      <c r="AO4" s="76">
        <f t="shared" ref="AO4" si="17">IF(AN4="","",IF(MONTH(AN4)=MONTH(AN4+1),AN4+1,""))</f>
        <v>46059</v>
      </c>
      <c r="AP4" s="76">
        <f t="shared" ref="AP4" si="18">IF(AO4="","",IF(MONTH(AO4)=MONTH(AO4+1),AO4+1,""))</f>
        <v>46060</v>
      </c>
      <c r="AQ4" s="76">
        <f t="shared" ref="AQ4" si="19">IF(AP4="","",IF(MONTH(AP4)=MONTH(AP4+1),AP4+1,""))</f>
        <v>46061</v>
      </c>
      <c r="AR4" s="76">
        <f t="shared" ref="AR4" si="20">IF(AQ4="","",IF(MONTH(AQ4)=MONTH(AQ4+1),AQ4+1,""))</f>
        <v>46062</v>
      </c>
      <c r="AS4" s="76">
        <f t="shared" ref="AS4" si="21">IF(AR4="","",IF(MONTH(AR4)=MONTH(AR4+1),AR4+1,""))</f>
        <v>46063</v>
      </c>
      <c r="AT4" s="76">
        <f t="shared" ref="AT4" si="22">IF(AS4="","",IF(MONTH(AS4)=MONTH(AS4+1),AS4+1,""))</f>
        <v>46064</v>
      </c>
      <c r="AU4" s="76">
        <f t="shared" ref="AU4" si="23">IF(AT4="","",IF(MONTH(AT4)=MONTH(AT4+1),AT4+1,""))</f>
        <v>46065</v>
      </c>
      <c r="AV4" s="76">
        <f t="shared" ref="AV4" si="24">IF(AU4="","",IF(MONTH(AU4)=MONTH(AU4+1),AU4+1,""))</f>
        <v>46066</v>
      </c>
      <c r="AW4" s="76">
        <f t="shared" ref="AW4" si="25">IF(AV4="","",IF(MONTH(AV4)=MONTH(AV4+1),AV4+1,""))</f>
        <v>46067</v>
      </c>
      <c r="AX4" s="76">
        <f t="shared" ref="AX4" si="26">IF(AW4="","",IF(MONTH(AW4)=MONTH(AW4+1),AW4+1,""))</f>
        <v>46068</v>
      </c>
      <c r="AY4" s="76">
        <f t="shared" ref="AY4" si="27">IF(AX4="","",IF(MONTH(AX4)=MONTH(AX4+1),AX4+1,""))</f>
        <v>46069</v>
      </c>
      <c r="AZ4" s="76">
        <f t="shared" ref="AZ4" si="28">IF(AY4="","",IF(MONTH(AY4)=MONTH(AY4+1),AY4+1,""))</f>
        <v>46070</v>
      </c>
      <c r="BA4" s="76">
        <f t="shared" ref="BA4" si="29">IF(AZ4="","",IF(MONTH(AZ4)=MONTH(AZ4+1),AZ4+1,""))</f>
        <v>46071</v>
      </c>
      <c r="BB4" s="76">
        <f t="shared" ref="BB4" si="30">IF(BA4="","",IF(MONTH(BA4)=MONTH(BA4+1),BA4+1,""))</f>
        <v>46072</v>
      </c>
      <c r="BC4" s="76">
        <f t="shared" ref="BC4" si="31">IF(BB4="","",IF(MONTH(BB4)=MONTH(BB4+1),BB4+1,""))</f>
        <v>46073</v>
      </c>
      <c r="BD4" s="76">
        <f t="shared" ref="BD4" si="32">IF(BC4="","",IF(MONTH(BC4)=MONTH(BC4+1),BC4+1,""))</f>
        <v>46074</v>
      </c>
      <c r="BE4" s="76">
        <f t="shared" ref="BE4" si="33">IF(BD4="","",IF(MONTH(BD4)=MONTH(BD4+1),BD4+1,""))</f>
        <v>46075</v>
      </c>
      <c r="BF4" s="76">
        <f t="shared" ref="BF4" si="34">IF(BE4="","",IF(MONTH(BE4)=MONTH(BE4+1),BE4+1,""))</f>
        <v>46076</v>
      </c>
      <c r="BG4" s="76">
        <f t="shared" ref="BG4" si="35">IF(BF4="","",IF(MONTH(BF4)=MONTH(BF4+1),BF4+1,""))</f>
        <v>46077</v>
      </c>
      <c r="BH4" s="76">
        <f t="shared" ref="BH4" si="36">IF(BG4="","",IF(MONTH(BG4)=MONTH(BG4+1),BG4+1,""))</f>
        <v>46078</v>
      </c>
      <c r="BI4" s="76">
        <f t="shared" ref="BI4" si="37">IF(BH4="","",IF(MONTH(BH4)=MONTH(BH4+1),BH4+1,""))</f>
        <v>46079</v>
      </c>
      <c r="BJ4" s="76">
        <f t="shared" ref="BJ4" si="38">IF(BI4="","",IF(MONTH(BI4)=MONTH(BI4+1),BI4+1,""))</f>
        <v>46080</v>
      </c>
      <c r="BK4" s="76">
        <f t="shared" ref="BK4" si="39">IF(BJ4="","",IF(MONTH(BJ4)=MONTH(BJ4+1),BJ4+1,""))</f>
        <v>46081</v>
      </c>
      <c r="BL4" s="76" t="str">
        <f t="shared" ref="BL4" si="40">IF(BK4="","",IF(MONTH(BK4)=MONTH(BK4+1),BK4+1,""))</f>
        <v/>
      </c>
      <c r="BM4" s="76" t="str">
        <f t="shared" ref="BM4" si="41">IF(BL4="","",IF(MONTH(BL4)=MONTH(BL4+1),BL4+1,""))</f>
        <v/>
      </c>
      <c r="BN4" s="77" t="str">
        <f t="shared" ref="BN4" si="42">IF(BM4="","",IF(MONTH(BM4)=MONTH(BM4+1),BM4+1,""))</f>
        <v/>
      </c>
      <c r="BQ4" s="75"/>
      <c r="BR4" s="76">
        <f>DATE(YEAR(AJ4),MONTH(AJ4)+1, 1)</f>
        <v>46082</v>
      </c>
      <c r="BS4" s="76">
        <f t="shared" ref="BS4" si="43">IF(BR4="","",IF(MONTH(BR4)=MONTH(BR4+1),BR4+1,""))</f>
        <v>46083</v>
      </c>
      <c r="BT4" s="76">
        <f t="shared" ref="BT4" si="44">IF(BS4="","",IF(MONTH(BS4)=MONTH(BS4+1),BS4+1,""))</f>
        <v>46084</v>
      </c>
      <c r="BU4" s="76">
        <f t="shared" ref="BU4" si="45">IF(BT4="","",IF(MONTH(BT4)=MONTH(BT4+1),BT4+1,""))</f>
        <v>46085</v>
      </c>
      <c r="BV4" s="76">
        <f t="shared" ref="BV4" si="46">IF(BU4="","",IF(MONTH(BU4)=MONTH(BU4+1),BU4+1,""))</f>
        <v>46086</v>
      </c>
      <c r="BW4" s="76">
        <f t="shared" ref="BW4" si="47">IF(BV4="","",IF(MONTH(BV4)=MONTH(BV4+1),BV4+1,""))</f>
        <v>46087</v>
      </c>
      <c r="BX4" s="76">
        <f t="shared" ref="BX4" si="48">IF(BW4="","",IF(MONTH(BW4)=MONTH(BW4+1),BW4+1,""))</f>
        <v>46088</v>
      </c>
      <c r="BY4" s="76">
        <f t="shared" ref="BY4" si="49">IF(BX4="","",IF(MONTH(BX4)=MONTH(BX4+1),BX4+1,""))</f>
        <v>46089</v>
      </c>
      <c r="BZ4" s="76">
        <f t="shared" ref="BZ4" si="50">IF(BY4="","",IF(MONTH(BY4)=MONTH(BY4+1),BY4+1,""))</f>
        <v>46090</v>
      </c>
      <c r="CA4" s="76">
        <f t="shared" ref="CA4" si="51">IF(BZ4="","",IF(MONTH(BZ4)=MONTH(BZ4+1),BZ4+1,""))</f>
        <v>46091</v>
      </c>
      <c r="CB4" s="76">
        <f t="shared" ref="CB4" si="52">IF(CA4="","",IF(MONTH(CA4)=MONTH(CA4+1),CA4+1,""))</f>
        <v>46092</v>
      </c>
      <c r="CC4" s="76">
        <f t="shared" ref="CC4" si="53">IF(CB4="","",IF(MONTH(CB4)=MONTH(CB4+1),CB4+1,""))</f>
        <v>46093</v>
      </c>
      <c r="CD4" s="76">
        <f t="shared" ref="CD4" si="54">IF(CC4="","",IF(MONTH(CC4)=MONTH(CC4+1),CC4+1,""))</f>
        <v>46094</v>
      </c>
      <c r="CE4" s="76">
        <f t="shared" ref="CE4" si="55">IF(CD4="","",IF(MONTH(CD4)=MONTH(CD4+1),CD4+1,""))</f>
        <v>46095</v>
      </c>
      <c r="CF4" s="76">
        <f t="shared" ref="CF4" si="56">IF(CE4="","",IF(MONTH(CE4)=MONTH(CE4+1),CE4+1,""))</f>
        <v>46096</v>
      </c>
      <c r="CG4" s="76">
        <f t="shared" ref="CG4" si="57">IF(CF4="","",IF(MONTH(CF4)=MONTH(CF4+1),CF4+1,""))</f>
        <v>46097</v>
      </c>
      <c r="CH4" s="76">
        <f t="shared" ref="CH4" si="58">IF(CG4="","",IF(MONTH(CG4)=MONTH(CG4+1),CG4+1,""))</f>
        <v>46098</v>
      </c>
      <c r="CI4" s="76">
        <f t="shared" ref="CI4" si="59">IF(CH4="","",IF(MONTH(CH4)=MONTH(CH4+1),CH4+1,""))</f>
        <v>46099</v>
      </c>
      <c r="CJ4" s="76">
        <f t="shared" ref="CJ4" si="60">IF(CI4="","",IF(MONTH(CI4)=MONTH(CI4+1),CI4+1,""))</f>
        <v>46100</v>
      </c>
      <c r="CK4" s="76">
        <f t="shared" ref="CK4" si="61">IF(CJ4="","",IF(MONTH(CJ4)=MONTH(CJ4+1),CJ4+1,""))</f>
        <v>46101</v>
      </c>
      <c r="CL4" s="76">
        <f t="shared" ref="CL4" si="62">IF(CK4="","",IF(MONTH(CK4)=MONTH(CK4+1),CK4+1,""))</f>
        <v>46102</v>
      </c>
      <c r="CM4" s="76">
        <f t="shared" ref="CM4" si="63">IF(CL4="","",IF(MONTH(CL4)=MONTH(CL4+1),CL4+1,""))</f>
        <v>46103</v>
      </c>
      <c r="CN4" s="76">
        <f t="shared" ref="CN4" si="64">IF(CM4="","",IF(MONTH(CM4)=MONTH(CM4+1),CM4+1,""))</f>
        <v>46104</v>
      </c>
      <c r="CO4" s="76">
        <f t="shared" ref="CO4" si="65">IF(CN4="","",IF(MONTH(CN4)=MONTH(CN4+1),CN4+1,""))</f>
        <v>46105</v>
      </c>
      <c r="CP4" s="76">
        <f t="shared" ref="CP4" si="66">IF(CO4="","",IF(MONTH(CO4)=MONTH(CO4+1),CO4+1,""))</f>
        <v>46106</v>
      </c>
      <c r="CQ4" s="76">
        <f t="shared" ref="CQ4" si="67">IF(CP4="","",IF(MONTH(CP4)=MONTH(CP4+1),CP4+1,""))</f>
        <v>46107</v>
      </c>
      <c r="CR4" s="76">
        <f t="shared" ref="CR4" si="68">IF(CQ4="","",IF(MONTH(CQ4)=MONTH(CQ4+1),CQ4+1,""))</f>
        <v>46108</v>
      </c>
      <c r="CS4" s="76">
        <f t="shared" ref="CS4" si="69">IF(CR4="","",IF(MONTH(CR4)=MONTH(CR4+1),CR4+1,""))</f>
        <v>46109</v>
      </c>
      <c r="CT4" s="76">
        <f t="shared" ref="CT4" si="70">IF(CS4="","",IF(MONTH(CS4)=MONTH(CS4+1),CS4+1,""))</f>
        <v>46110</v>
      </c>
      <c r="CU4" s="76">
        <f t="shared" ref="CU4" si="71">IF(CT4="","",IF(MONTH(CT4)=MONTH(CT4+1),CT4+1,""))</f>
        <v>46111</v>
      </c>
      <c r="CV4" s="77">
        <f t="shared" ref="CV4" si="72">IF(CU4="","",IF(MONTH(CU4)=MONTH(CU4+1),CU4+1,""))</f>
        <v>46112</v>
      </c>
      <c r="CY4" s="75"/>
      <c r="CZ4" s="76">
        <f>DATE(YEAR(BR4),MONTH(BR4)+1, 1)</f>
        <v>46113</v>
      </c>
      <c r="DA4" s="76">
        <f t="shared" ref="DA4" si="73">IF(CZ4="","",IF(MONTH(CZ4)=MONTH(CZ4+1),CZ4+1,""))</f>
        <v>46114</v>
      </c>
      <c r="DB4" s="76">
        <f t="shared" ref="DB4" si="74">IF(DA4="","",IF(MONTH(DA4)=MONTH(DA4+1),DA4+1,""))</f>
        <v>46115</v>
      </c>
      <c r="DC4" s="76">
        <f t="shared" ref="DC4" si="75">IF(DB4="","",IF(MONTH(DB4)=MONTH(DB4+1),DB4+1,""))</f>
        <v>46116</v>
      </c>
      <c r="DD4" s="76">
        <f t="shared" ref="DD4" si="76">IF(DC4="","",IF(MONTH(DC4)=MONTH(DC4+1),DC4+1,""))</f>
        <v>46117</v>
      </c>
      <c r="DE4" s="76">
        <f t="shared" ref="DE4" si="77">IF(DD4="","",IF(MONTH(DD4)=MONTH(DD4+1),DD4+1,""))</f>
        <v>46118</v>
      </c>
      <c r="DF4" s="76">
        <f t="shared" ref="DF4" si="78">IF(DE4="","",IF(MONTH(DE4)=MONTH(DE4+1),DE4+1,""))</f>
        <v>46119</v>
      </c>
      <c r="DG4" s="76">
        <f t="shared" ref="DG4" si="79">IF(DF4="","",IF(MONTH(DF4)=MONTH(DF4+1),DF4+1,""))</f>
        <v>46120</v>
      </c>
      <c r="DH4" s="76">
        <f t="shared" ref="DH4" si="80">IF(DG4="","",IF(MONTH(DG4)=MONTH(DG4+1),DG4+1,""))</f>
        <v>46121</v>
      </c>
      <c r="DI4" s="76">
        <f t="shared" ref="DI4" si="81">IF(DH4="","",IF(MONTH(DH4)=MONTH(DH4+1),DH4+1,""))</f>
        <v>46122</v>
      </c>
      <c r="DJ4" s="76">
        <f t="shared" ref="DJ4" si="82">IF(DI4="","",IF(MONTH(DI4)=MONTH(DI4+1),DI4+1,""))</f>
        <v>46123</v>
      </c>
      <c r="DK4" s="76">
        <f t="shared" ref="DK4" si="83">IF(DJ4="","",IF(MONTH(DJ4)=MONTH(DJ4+1),DJ4+1,""))</f>
        <v>46124</v>
      </c>
      <c r="DL4" s="76">
        <f t="shared" ref="DL4" si="84">IF(DK4="","",IF(MONTH(DK4)=MONTH(DK4+1),DK4+1,""))</f>
        <v>46125</v>
      </c>
      <c r="DM4" s="76">
        <f t="shared" ref="DM4" si="85">IF(DL4="","",IF(MONTH(DL4)=MONTH(DL4+1),DL4+1,""))</f>
        <v>46126</v>
      </c>
      <c r="DN4" s="76">
        <f t="shared" ref="DN4" si="86">IF(DM4="","",IF(MONTH(DM4)=MONTH(DM4+1),DM4+1,""))</f>
        <v>46127</v>
      </c>
      <c r="DO4" s="76">
        <f t="shared" ref="DO4" si="87">IF(DN4="","",IF(MONTH(DN4)=MONTH(DN4+1),DN4+1,""))</f>
        <v>46128</v>
      </c>
      <c r="DP4" s="76">
        <f t="shared" ref="DP4" si="88">IF(DO4="","",IF(MONTH(DO4)=MONTH(DO4+1),DO4+1,""))</f>
        <v>46129</v>
      </c>
      <c r="DQ4" s="76">
        <f t="shared" ref="DQ4" si="89">IF(DP4="","",IF(MONTH(DP4)=MONTH(DP4+1),DP4+1,""))</f>
        <v>46130</v>
      </c>
      <c r="DR4" s="76">
        <f t="shared" ref="DR4" si="90">IF(DQ4="","",IF(MONTH(DQ4)=MONTH(DQ4+1),DQ4+1,""))</f>
        <v>46131</v>
      </c>
      <c r="DS4" s="76">
        <f t="shared" ref="DS4" si="91">IF(DR4="","",IF(MONTH(DR4)=MONTH(DR4+1),DR4+1,""))</f>
        <v>46132</v>
      </c>
      <c r="DT4" s="76">
        <f t="shared" ref="DT4" si="92">IF(DS4="","",IF(MONTH(DS4)=MONTH(DS4+1),DS4+1,""))</f>
        <v>46133</v>
      </c>
      <c r="DU4" s="76">
        <f t="shared" ref="DU4" si="93">IF(DT4="","",IF(MONTH(DT4)=MONTH(DT4+1),DT4+1,""))</f>
        <v>46134</v>
      </c>
      <c r="DV4" s="76">
        <f t="shared" ref="DV4" si="94">IF(DU4="","",IF(MONTH(DU4)=MONTH(DU4+1),DU4+1,""))</f>
        <v>46135</v>
      </c>
      <c r="DW4" s="76">
        <f t="shared" ref="DW4" si="95">IF(DV4="","",IF(MONTH(DV4)=MONTH(DV4+1),DV4+1,""))</f>
        <v>46136</v>
      </c>
      <c r="DX4" s="76">
        <f t="shared" ref="DX4" si="96">IF(DW4="","",IF(MONTH(DW4)=MONTH(DW4+1),DW4+1,""))</f>
        <v>46137</v>
      </c>
      <c r="DY4" s="76">
        <f t="shared" ref="DY4" si="97">IF(DX4="","",IF(MONTH(DX4)=MONTH(DX4+1),DX4+1,""))</f>
        <v>46138</v>
      </c>
      <c r="DZ4" s="76">
        <f t="shared" ref="DZ4" si="98">IF(DY4="","",IF(MONTH(DY4)=MONTH(DY4+1),DY4+1,""))</f>
        <v>46139</v>
      </c>
      <c r="EA4" s="76">
        <f t="shared" ref="EA4" si="99">IF(DZ4="","",IF(MONTH(DZ4)=MONTH(DZ4+1),DZ4+1,""))</f>
        <v>46140</v>
      </c>
      <c r="EB4" s="76">
        <f t="shared" ref="EB4" si="100">IF(EA4="","",IF(MONTH(EA4)=MONTH(EA4+1),EA4+1,""))</f>
        <v>46141</v>
      </c>
      <c r="EC4" s="76">
        <f t="shared" ref="EC4" si="101">IF(EB4="","",IF(MONTH(EB4)=MONTH(EB4+1),EB4+1,""))</f>
        <v>46142</v>
      </c>
      <c r="ED4" s="77" t="str">
        <f t="shared" ref="ED4" si="102">IF(EC4="","",IF(MONTH(EC4)=MONTH(EC4+1),EC4+1,""))</f>
        <v/>
      </c>
      <c r="EG4" s="75"/>
      <c r="EH4" s="76">
        <f>DATE(YEAR(CZ4),MONTH(CZ4)+1, 1)</f>
        <v>46143</v>
      </c>
      <c r="EI4" s="76">
        <f t="shared" ref="EI4" si="103">IF(EH4="","",IF(MONTH(EH4)=MONTH(EH4+1),EH4+1,""))</f>
        <v>46144</v>
      </c>
      <c r="EJ4" s="76">
        <f t="shared" ref="EJ4" si="104">IF(EI4="","",IF(MONTH(EI4)=MONTH(EI4+1),EI4+1,""))</f>
        <v>46145</v>
      </c>
      <c r="EK4" s="76">
        <f t="shared" ref="EK4" si="105">IF(EJ4="","",IF(MONTH(EJ4)=MONTH(EJ4+1),EJ4+1,""))</f>
        <v>46146</v>
      </c>
      <c r="EL4" s="76">
        <f t="shared" ref="EL4" si="106">IF(EK4="","",IF(MONTH(EK4)=MONTH(EK4+1),EK4+1,""))</f>
        <v>46147</v>
      </c>
      <c r="EM4" s="76">
        <f t="shared" ref="EM4" si="107">IF(EL4="","",IF(MONTH(EL4)=MONTH(EL4+1),EL4+1,""))</f>
        <v>46148</v>
      </c>
      <c r="EN4" s="76">
        <f t="shared" ref="EN4" si="108">IF(EM4="","",IF(MONTH(EM4)=MONTH(EM4+1),EM4+1,""))</f>
        <v>46149</v>
      </c>
      <c r="EO4" s="76">
        <f t="shared" ref="EO4" si="109">IF(EN4="","",IF(MONTH(EN4)=MONTH(EN4+1),EN4+1,""))</f>
        <v>46150</v>
      </c>
      <c r="EP4" s="76">
        <f t="shared" ref="EP4" si="110">IF(EO4="","",IF(MONTH(EO4)=MONTH(EO4+1),EO4+1,""))</f>
        <v>46151</v>
      </c>
      <c r="EQ4" s="76">
        <f t="shared" ref="EQ4" si="111">IF(EP4="","",IF(MONTH(EP4)=MONTH(EP4+1),EP4+1,""))</f>
        <v>46152</v>
      </c>
      <c r="ER4" s="76">
        <f t="shared" ref="ER4" si="112">IF(EQ4="","",IF(MONTH(EQ4)=MONTH(EQ4+1),EQ4+1,""))</f>
        <v>46153</v>
      </c>
      <c r="ES4" s="76">
        <f t="shared" ref="ES4" si="113">IF(ER4="","",IF(MONTH(ER4)=MONTH(ER4+1),ER4+1,""))</f>
        <v>46154</v>
      </c>
      <c r="ET4" s="76">
        <f t="shared" ref="ET4" si="114">IF(ES4="","",IF(MONTH(ES4)=MONTH(ES4+1),ES4+1,""))</f>
        <v>46155</v>
      </c>
      <c r="EU4" s="76">
        <f t="shared" ref="EU4" si="115">IF(ET4="","",IF(MONTH(ET4)=MONTH(ET4+1),ET4+1,""))</f>
        <v>46156</v>
      </c>
      <c r="EV4" s="76">
        <f t="shared" ref="EV4" si="116">IF(EU4="","",IF(MONTH(EU4)=MONTH(EU4+1),EU4+1,""))</f>
        <v>46157</v>
      </c>
      <c r="EW4" s="76">
        <f t="shared" ref="EW4" si="117">IF(EV4="","",IF(MONTH(EV4)=MONTH(EV4+1),EV4+1,""))</f>
        <v>46158</v>
      </c>
      <c r="EX4" s="76">
        <f t="shared" ref="EX4" si="118">IF(EW4="","",IF(MONTH(EW4)=MONTH(EW4+1),EW4+1,""))</f>
        <v>46159</v>
      </c>
      <c r="EY4" s="76">
        <f t="shared" ref="EY4" si="119">IF(EX4="","",IF(MONTH(EX4)=MONTH(EX4+1),EX4+1,""))</f>
        <v>46160</v>
      </c>
      <c r="EZ4" s="76">
        <f t="shared" ref="EZ4" si="120">IF(EY4="","",IF(MONTH(EY4)=MONTH(EY4+1),EY4+1,""))</f>
        <v>46161</v>
      </c>
      <c r="FA4" s="76">
        <f t="shared" ref="FA4" si="121">IF(EZ4="","",IF(MONTH(EZ4)=MONTH(EZ4+1),EZ4+1,""))</f>
        <v>46162</v>
      </c>
      <c r="FB4" s="76">
        <f t="shared" ref="FB4" si="122">IF(FA4="","",IF(MONTH(FA4)=MONTH(FA4+1),FA4+1,""))</f>
        <v>46163</v>
      </c>
      <c r="FC4" s="76">
        <f t="shared" ref="FC4" si="123">IF(FB4="","",IF(MONTH(FB4)=MONTH(FB4+1),FB4+1,""))</f>
        <v>46164</v>
      </c>
      <c r="FD4" s="76">
        <f t="shared" ref="FD4" si="124">IF(FC4="","",IF(MONTH(FC4)=MONTH(FC4+1),FC4+1,""))</f>
        <v>46165</v>
      </c>
      <c r="FE4" s="76">
        <f t="shared" ref="FE4" si="125">IF(FD4="","",IF(MONTH(FD4)=MONTH(FD4+1),FD4+1,""))</f>
        <v>46166</v>
      </c>
      <c r="FF4" s="76">
        <f t="shared" ref="FF4" si="126">IF(FE4="","",IF(MONTH(FE4)=MONTH(FE4+1),FE4+1,""))</f>
        <v>46167</v>
      </c>
      <c r="FG4" s="76">
        <f t="shared" ref="FG4" si="127">IF(FF4="","",IF(MONTH(FF4)=MONTH(FF4+1),FF4+1,""))</f>
        <v>46168</v>
      </c>
      <c r="FH4" s="76">
        <f t="shared" ref="FH4" si="128">IF(FG4="","",IF(MONTH(FG4)=MONTH(FG4+1),FG4+1,""))</f>
        <v>46169</v>
      </c>
      <c r="FI4" s="76">
        <f t="shared" ref="FI4" si="129">IF(FH4="","",IF(MONTH(FH4)=MONTH(FH4+1),FH4+1,""))</f>
        <v>46170</v>
      </c>
      <c r="FJ4" s="76">
        <f t="shared" ref="FJ4" si="130">IF(FI4="","",IF(MONTH(FI4)=MONTH(FI4+1),FI4+1,""))</f>
        <v>46171</v>
      </c>
      <c r="FK4" s="76">
        <f t="shared" ref="FK4" si="131">IF(FJ4="","",IF(MONTH(FJ4)=MONTH(FJ4+1),FJ4+1,""))</f>
        <v>46172</v>
      </c>
      <c r="FL4" s="77">
        <f t="shared" ref="FL4" si="132">IF(FK4="","",IF(MONTH(FK4)=MONTH(FK4+1),FK4+1,""))</f>
        <v>46173</v>
      </c>
      <c r="FO4" s="75"/>
      <c r="FP4" s="76">
        <f>DATE(YEAR(EH4),MONTH(EH4)+1, 1)</f>
        <v>46174</v>
      </c>
      <c r="FQ4" s="76">
        <f t="shared" ref="FQ4" si="133">IF(FP4="","",IF(MONTH(FP4)=MONTH(FP4+1),FP4+1,""))</f>
        <v>46175</v>
      </c>
      <c r="FR4" s="76">
        <f t="shared" ref="FR4" si="134">IF(FQ4="","",IF(MONTH(FQ4)=MONTH(FQ4+1),FQ4+1,""))</f>
        <v>46176</v>
      </c>
      <c r="FS4" s="76">
        <f t="shared" ref="FS4" si="135">IF(FR4="","",IF(MONTH(FR4)=MONTH(FR4+1),FR4+1,""))</f>
        <v>46177</v>
      </c>
      <c r="FT4" s="76">
        <f t="shared" ref="FT4" si="136">IF(FS4="","",IF(MONTH(FS4)=MONTH(FS4+1),FS4+1,""))</f>
        <v>46178</v>
      </c>
      <c r="FU4" s="76">
        <f t="shared" ref="FU4" si="137">IF(FT4="","",IF(MONTH(FT4)=MONTH(FT4+1),FT4+1,""))</f>
        <v>46179</v>
      </c>
      <c r="FV4" s="76">
        <f t="shared" ref="FV4" si="138">IF(FU4="","",IF(MONTH(FU4)=MONTH(FU4+1),FU4+1,""))</f>
        <v>46180</v>
      </c>
      <c r="FW4" s="76">
        <f t="shared" ref="FW4" si="139">IF(FV4="","",IF(MONTH(FV4)=MONTH(FV4+1),FV4+1,""))</f>
        <v>46181</v>
      </c>
      <c r="FX4" s="76">
        <f t="shared" ref="FX4" si="140">IF(FW4="","",IF(MONTH(FW4)=MONTH(FW4+1),FW4+1,""))</f>
        <v>46182</v>
      </c>
      <c r="FY4" s="76">
        <f t="shared" ref="FY4" si="141">IF(FX4="","",IF(MONTH(FX4)=MONTH(FX4+1),FX4+1,""))</f>
        <v>46183</v>
      </c>
      <c r="FZ4" s="76">
        <f t="shared" ref="FZ4" si="142">IF(FY4="","",IF(MONTH(FY4)=MONTH(FY4+1),FY4+1,""))</f>
        <v>46184</v>
      </c>
      <c r="GA4" s="76">
        <f t="shared" ref="GA4" si="143">IF(FZ4="","",IF(MONTH(FZ4)=MONTH(FZ4+1),FZ4+1,""))</f>
        <v>46185</v>
      </c>
      <c r="GB4" s="76">
        <f t="shared" ref="GB4" si="144">IF(GA4="","",IF(MONTH(GA4)=MONTH(GA4+1),GA4+1,""))</f>
        <v>46186</v>
      </c>
      <c r="GC4" s="76">
        <f t="shared" ref="GC4" si="145">IF(GB4="","",IF(MONTH(GB4)=MONTH(GB4+1),GB4+1,""))</f>
        <v>46187</v>
      </c>
      <c r="GD4" s="76">
        <f t="shared" ref="GD4" si="146">IF(GC4="","",IF(MONTH(GC4)=MONTH(GC4+1),GC4+1,""))</f>
        <v>46188</v>
      </c>
      <c r="GE4" s="76">
        <f t="shared" ref="GE4" si="147">IF(GD4="","",IF(MONTH(GD4)=MONTH(GD4+1),GD4+1,""))</f>
        <v>46189</v>
      </c>
      <c r="GF4" s="76">
        <f t="shared" ref="GF4" si="148">IF(GE4="","",IF(MONTH(GE4)=MONTH(GE4+1),GE4+1,""))</f>
        <v>46190</v>
      </c>
      <c r="GG4" s="76">
        <f t="shared" ref="GG4" si="149">IF(GF4="","",IF(MONTH(GF4)=MONTH(GF4+1),GF4+1,""))</f>
        <v>46191</v>
      </c>
      <c r="GH4" s="76">
        <f t="shared" ref="GH4" si="150">IF(GG4="","",IF(MONTH(GG4)=MONTH(GG4+1),GG4+1,""))</f>
        <v>46192</v>
      </c>
      <c r="GI4" s="76">
        <f t="shared" ref="GI4" si="151">IF(GH4="","",IF(MONTH(GH4)=MONTH(GH4+1),GH4+1,""))</f>
        <v>46193</v>
      </c>
      <c r="GJ4" s="76">
        <f t="shared" ref="GJ4" si="152">IF(GI4="","",IF(MONTH(GI4)=MONTH(GI4+1),GI4+1,""))</f>
        <v>46194</v>
      </c>
      <c r="GK4" s="76">
        <f t="shared" ref="GK4" si="153">IF(GJ4="","",IF(MONTH(GJ4)=MONTH(GJ4+1),GJ4+1,""))</f>
        <v>46195</v>
      </c>
      <c r="GL4" s="76">
        <f t="shared" ref="GL4" si="154">IF(GK4="","",IF(MONTH(GK4)=MONTH(GK4+1),GK4+1,""))</f>
        <v>46196</v>
      </c>
      <c r="GM4" s="76">
        <f t="shared" ref="GM4" si="155">IF(GL4="","",IF(MONTH(GL4)=MONTH(GL4+1),GL4+1,""))</f>
        <v>46197</v>
      </c>
      <c r="GN4" s="76">
        <f t="shared" ref="GN4" si="156">IF(GM4="","",IF(MONTH(GM4)=MONTH(GM4+1),GM4+1,""))</f>
        <v>46198</v>
      </c>
      <c r="GO4" s="76">
        <f t="shared" ref="GO4" si="157">IF(GN4="","",IF(MONTH(GN4)=MONTH(GN4+1),GN4+1,""))</f>
        <v>46199</v>
      </c>
      <c r="GP4" s="76">
        <f t="shared" ref="GP4" si="158">IF(GO4="","",IF(MONTH(GO4)=MONTH(GO4+1),GO4+1,""))</f>
        <v>46200</v>
      </c>
      <c r="GQ4" s="76">
        <f t="shared" ref="GQ4" si="159">IF(GP4="","",IF(MONTH(GP4)=MONTH(GP4+1),GP4+1,""))</f>
        <v>46201</v>
      </c>
      <c r="GR4" s="76">
        <f t="shared" ref="GR4" si="160">IF(GQ4="","",IF(MONTH(GQ4)=MONTH(GQ4+1),GQ4+1,""))</f>
        <v>46202</v>
      </c>
      <c r="GS4" s="76">
        <f t="shared" ref="GS4" si="161">IF(GR4="","",IF(MONTH(GR4)=MONTH(GR4+1),GR4+1,""))</f>
        <v>46203</v>
      </c>
      <c r="GT4" s="77" t="str">
        <f t="shared" ref="GT4" si="162">IF(GS4="","",IF(MONTH(GS4)=MONTH(GS4+1),GS4+1,""))</f>
        <v/>
      </c>
      <c r="GW4" s="75"/>
      <c r="GX4" s="76">
        <f>DATE(YEAR(FP4),MONTH(FP4)+1, 1)</f>
        <v>46204</v>
      </c>
      <c r="GY4" s="76">
        <f t="shared" ref="GY4" si="163">IF(GX4="","",IF(MONTH(GX4)=MONTH(GX4+1),GX4+1,""))</f>
        <v>46205</v>
      </c>
      <c r="GZ4" s="76">
        <f t="shared" ref="GZ4" si="164">IF(GY4="","",IF(MONTH(GY4)=MONTH(GY4+1),GY4+1,""))</f>
        <v>46206</v>
      </c>
      <c r="HA4" s="76">
        <f t="shared" ref="HA4" si="165">IF(GZ4="","",IF(MONTH(GZ4)=MONTH(GZ4+1),GZ4+1,""))</f>
        <v>46207</v>
      </c>
      <c r="HB4" s="76">
        <f t="shared" ref="HB4" si="166">IF(HA4="","",IF(MONTH(HA4)=MONTH(HA4+1),HA4+1,""))</f>
        <v>46208</v>
      </c>
      <c r="HC4" s="76">
        <f t="shared" ref="HC4" si="167">IF(HB4="","",IF(MONTH(HB4)=MONTH(HB4+1),HB4+1,""))</f>
        <v>46209</v>
      </c>
      <c r="HD4" s="76">
        <f t="shared" ref="HD4" si="168">IF(HC4="","",IF(MONTH(HC4)=MONTH(HC4+1),HC4+1,""))</f>
        <v>46210</v>
      </c>
      <c r="HE4" s="76">
        <f t="shared" ref="HE4" si="169">IF(HD4="","",IF(MONTH(HD4)=MONTH(HD4+1),HD4+1,""))</f>
        <v>46211</v>
      </c>
      <c r="HF4" s="76">
        <f t="shared" ref="HF4" si="170">IF(HE4="","",IF(MONTH(HE4)=MONTH(HE4+1),HE4+1,""))</f>
        <v>46212</v>
      </c>
      <c r="HG4" s="76">
        <f t="shared" ref="HG4" si="171">IF(HF4="","",IF(MONTH(HF4)=MONTH(HF4+1),HF4+1,""))</f>
        <v>46213</v>
      </c>
      <c r="HH4" s="76">
        <f t="shared" ref="HH4" si="172">IF(HG4="","",IF(MONTH(HG4)=MONTH(HG4+1),HG4+1,""))</f>
        <v>46214</v>
      </c>
      <c r="HI4" s="76">
        <f t="shared" ref="HI4" si="173">IF(HH4="","",IF(MONTH(HH4)=MONTH(HH4+1),HH4+1,""))</f>
        <v>46215</v>
      </c>
      <c r="HJ4" s="76">
        <f t="shared" ref="HJ4" si="174">IF(HI4="","",IF(MONTH(HI4)=MONTH(HI4+1),HI4+1,""))</f>
        <v>46216</v>
      </c>
      <c r="HK4" s="76">
        <f t="shared" ref="HK4" si="175">IF(HJ4="","",IF(MONTH(HJ4)=MONTH(HJ4+1),HJ4+1,""))</f>
        <v>46217</v>
      </c>
      <c r="HL4" s="76">
        <f t="shared" ref="HL4" si="176">IF(HK4="","",IF(MONTH(HK4)=MONTH(HK4+1),HK4+1,""))</f>
        <v>46218</v>
      </c>
      <c r="HM4" s="76">
        <f t="shared" ref="HM4" si="177">IF(HL4="","",IF(MONTH(HL4)=MONTH(HL4+1),HL4+1,""))</f>
        <v>46219</v>
      </c>
      <c r="HN4" s="76">
        <f t="shared" ref="HN4" si="178">IF(HM4="","",IF(MONTH(HM4)=MONTH(HM4+1),HM4+1,""))</f>
        <v>46220</v>
      </c>
      <c r="HO4" s="76">
        <f t="shared" ref="HO4" si="179">IF(HN4="","",IF(MONTH(HN4)=MONTH(HN4+1),HN4+1,""))</f>
        <v>46221</v>
      </c>
      <c r="HP4" s="76">
        <f t="shared" ref="HP4" si="180">IF(HO4="","",IF(MONTH(HO4)=MONTH(HO4+1),HO4+1,""))</f>
        <v>46222</v>
      </c>
      <c r="HQ4" s="76">
        <f t="shared" ref="HQ4" si="181">IF(HP4="","",IF(MONTH(HP4)=MONTH(HP4+1),HP4+1,""))</f>
        <v>46223</v>
      </c>
      <c r="HR4" s="76">
        <f t="shared" ref="HR4" si="182">IF(HQ4="","",IF(MONTH(HQ4)=MONTH(HQ4+1),HQ4+1,""))</f>
        <v>46224</v>
      </c>
      <c r="HS4" s="76">
        <f t="shared" ref="HS4" si="183">IF(HR4="","",IF(MONTH(HR4)=MONTH(HR4+1),HR4+1,""))</f>
        <v>46225</v>
      </c>
      <c r="HT4" s="76">
        <f t="shared" ref="HT4" si="184">IF(HS4="","",IF(MONTH(HS4)=MONTH(HS4+1),HS4+1,""))</f>
        <v>46226</v>
      </c>
      <c r="HU4" s="76">
        <f t="shared" ref="HU4" si="185">IF(HT4="","",IF(MONTH(HT4)=MONTH(HT4+1),HT4+1,""))</f>
        <v>46227</v>
      </c>
      <c r="HV4" s="76">
        <f t="shared" ref="HV4" si="186">IF(HU4="","",IF(MONTH(HU4)=MONTH(HU4+1),HU4+1,""))</f>
        <v>46228</v>
      </c>
      <c r="HW4" s="76">
        <f t="shared" ref="HW4" si="187">IF(HV4="","",IF(MONTH(HV4)=MONTH(HV4+1),HV4+1,""))</f>
        <v>46229</v>
      </c>
      <c r="HX4" s="76">
        <f t="shared" ref="HX4" si="188">IF(HW4="","",IF(MONTH(HW4)=MONTH(HW4+1),HW4+1,""))</f>
        <v>46230</v>
      </c>
      <c r="HY4" s="76">
        <f t="shared" ref="HY4" si="189">IF(HX4="","",IF(MONTH(HX4)=MONTH(HX4+1),HX4+1,""))</f>
        <v>46231</v>
      </c>
      <c r="HZ4" s="76">
        <f t="shared" ref="HZ4" si="190">IF(HY4="","",IF(MONTH(HY4)=MONTH(HY4+1),HY4+1,""))</f>
        <v>46232</v>
      </c>
      <c r="IA4" s="76">
        <f t="shared" ref="IA4" si="191">IF(HZ4="","",IF(MONTH(HZ4)=MONTH(HZ4+1),HZ4+1,""))</f>
        <v>46233</v>
      </c>
      <c r="IB4" s="77">
        <f t="shared" ref="IB4" si="192">IF(IA4="","",IF(MONTH(IA4)=MONTH(IA4+1),IA4+1,""))</f>
        <v>46234</v>
      </c>
      <c r="IE4" s="75"/>
      <c r="IF4" s="76">
        <f>DATE(YEAR(GX4),MONTH(GX4)+1, 1)</f>
        <v>46235</v>
      </c>
      <c r="IG4" s="76">
        <f t="shared" ref="IG4" si="193">IF(IF4="","",IF(MONTH(IF4)=MONTH(IF4+1),IF4+1,""))</f>
        <v>46236</v>
      </c>
      <c r="IH4" s="76">
        <f t="shared" ref="IH4" si="194">IF(IG4="","",IF(MONTH(IG4)=MONTH(IG4+1),IG4+1,""))</f>
        <v>46237</v>
      </c>
      <c r="II4" s="76">
        <f t="shared" ref="II4" si="195">IF(IH4="","",IF(MONTH(IH4)=MONTH(IH4+1),IH4+1,""))</f>
        <v>46238</v>
      </c>
      <c r="IJ4" s="76">
        <f t="shared" ref="IJ4" si="196">IF(II4="","",IF(MONTH(II4)=MONTH(II4+1),II4+1,""))</f>
        <v>46239</v>
      </c>
      <c r="IK4" s="76">
        <f t="shared" ref="IK4" si="197">IF(IJ4="","",IF(MONTH(IJ4)=MONTH(IJ4+1),IJ4+1,""))</f>
        <v>46240</v>
      </c>
      <c r="IL4" s="76">
        <f t="shared" ref="IL4" si="198">IF(IK4="","",IF(MONTH(IK4)=MONTH(IK4+1),IK4+1,""))</f>
        <v>46241</v>
      </c>
      <c r="IM4" s="76">
        <f t="shared" ref="IM4" si="199">IF(IL4="","",IF(MONTH(IL4)=MONTH(IL4+1),IL4+1,""))</f>
        <v>46242</v>
      </c>
      <c r="IN4" s="76">
        <f t="shared" ref="IN4" si="200">IF(IM4="","",IF(MONTH(IM4)=MONTH(IM4+1),IM4+1,""))</f>
        <v>46243</v>
      </c>
      <c r="IO4" s="76">
        <f t="shared" ref="IO4" si="201">IF(IN4="","",IF(MONTH(IN4)=MONTH(IN4+1),IN4+1,""))</f>
        <v>46244</v>
      </c>
      <c r="IP4" s="76">
        <f t="shared" ref="IP4" si="202">IF(IO4="","",IF(MONTH(IO4)=MONTH(IO4+1),IO4+1,""))</f>
        <v>46245</v>
      </c>
      <c r="IQ4" s="76">
        <f t="shared" ref="IQ4" si="203">IF(IP4="","",IF(MONTH(IP4)=MONTH(IP4+1),IP4+1,""))</f>
        <v>46246</v>
      </c>
      <c r="IR4" s="76">
        <f t="shared" ref="IR4" si="204">IF(IQ4="","",IF(MONTH(IQ4)=MONTH(IQ4+1),IQ4+1,""))</f>
        <v>46247</v>
      </c>
      <c r="IS4" s="76">
        <f t="shared" ref="IS4" si="205">IF(IR4="","",IF(MONTH(IR4)=MONTH(IR4+1),IR4+1,""))</f>
        <v>46248</v>
      </c>
      <c r="IT4" s="76">
        <f t="shared" ref="IT4" si="206">IF(IS4="","",IF(MONTH(IS4)=MONTH(IS4+1),IS4+1,""))</f>
        <v>46249</v>
      </c>
      <c r="IU4" s="76">
        <f t="shared" ref="IU4" si="207">IF(IT4="","",IF(MONTH(IT4)=MONTH(IT4+1),IT4+1,""))</f>
        <v>46250</v>
      </c>
      <c r="IV4" s="76">
        <f t="shared" ref="IV4" si="208">IF(IU4="","",IF(MONTH(IU4)=MONTH(IU4+1),IU4+1,""))</f>
        <v>46251</v>
      </c>
      <c r="IW4" s="76">
        <f t="shared" ref="IW4" si="209">IF(IV4="","",IF(MONTH(IV4)=MONTH(IV4+1),IV4+1,""))</f>
        <v>46252</v>
      </c>
      <c r="IX4" s="76">
        <f t="shared" ref="IX4" si="210">IF(IW4="","",IF(MONTH(IW4)=MONTH(IW4+1),IW4+1,""))</f>
        <v>46253</v>
      </c>
      <c r="IY4" s="76">
        <f t="shared" ref="IY4" si="211">IF(IX4="","",IF(MONTH(IX4)=MONTH(IX4+1),IX4+1,""))</f>
        <v>46254</v>
      </c>
      <c r="IZ4" s="76">
        <f t="shared" ref="IZ4" si="212">IF(IY4="","",IF(MONTH(IY4)=MONTH(IY4+1),IY4+1,""))</f>
        <v>46255</v>
      </c>
      <c r="JA4" s="76">
        <f t="shared" ref="JA4" si="213">IF(IZ4="","",IF(MONTH(IZ4)=MONTH(IZ4+1),IZ4+1,""))</f>
        <v>46256</v>
      </c>
      <c r="JB4" s="76">
        <f t="shared" ref="JB4" si="214">IF(JA4="","",IF(MONTH(JA4)=MONTH(JA4+1),JA4+1,""))</f>
        <v>46257</v>
      </c>
      <c r="JC4" s="76">
        <f t="shared" ref="JC4" si="215">IF(JB4="","",IF(MONTH(JB4)=MONTH(JB4+1),JB4+1,""))</f>
        <v>46258</v>
      </c>
      <c r="JD4" s="76">
        <f t="shared" ref="JD4" si="216">IF(JC4="","",IF(MONTH(JC4)=MONTH(JC4+1),JC4+1,""))</f>
        <v>46259</v>
      </c>
      <c r="JE4" s="76">
        <f t="shared" ref="JE4" si="217">IF(JD4="","",IF(MONTH(JD4)=MONTH(JD4+1),JD4+1,""))</f>
        <v>46260</v>
      </c>
      <c r="JF4" s="76">
        <f t="shared" ref="JF4" si="218">IF(JE4="","",IF(MONTH(JE4)=MONTH(JE4+1),JE4+1,""))</f>
        <v>46261</v>
      </c>
      <c r="JG4" s="76">
        <f t="shared" ref="JG4" si="219">IF(JF4="","",IF(MONTH(JF4)=MONTH(JF4+1),JF4+1,""))</f>
        <v>46262</v>
      </c>
      <c r="JH4" s="76">
        <f t="shared" ref="JH4" si="220">IF(JG4="","",IF(MONTH(JG4)=MONTH(JG4+1),JG4+1,""))</f>
        <v>46263</v>
      </c>
      <c r="JI4" s="76">
        <f t="shared" ref="JI4" si="221">IF(JH4="","",IF(MONTH(JH4)=MONTH(JH4+1),JH4+1,""))</f>
        <v>46264</v>
      </c>
      <c r="JJ4" s="77">
        <f t="shared" ref="JJ4" si="222">IF(JI4="","",IF(MONTH(JI4)=MONTH(JI4+1),JI4+1,""))</f>
        <v>46265</v>
      </c>
      <c r="JM4" s="75"/>
      <c r="JN4" s="76">
        <f>DATE(YEAR(IF4),MONTH(IF4)+1, 1)</f>
        <v>46266</v>
      </c>
      <c r="JO4" s="76">
        <f t="shared" ref="JO4" si="223">IF(JN4="","",IF(MONTH(JN4)=MONTH(JN4+1),JN4+1,""))</f>
        <v>46267</v>
      </c>
      <c r="JP4" s="76">
        <f t="shared" ref="JP4" si="224">IF(JO4="","",IF(MONTH(JO4)=MONTH(JO4+1),JO4+1,""))</f>
        <v>46268</v>
      </c>
      <c r="JQ4" s="76">
        <f t="shared" ref="JQ4" si="225">IF(JP4="","",IF(MONTH(JP4)=MONTH(JP4+1),JP4+1,""))</f>
        <v>46269</v>
      </c>
      <c r="JR4" s="76">
        <f t="shared" ref="JR4" si="226">IF(JQ4="","",IF(MONTH(JQ4)=MONTH(JQ4+1),JQ4+1,""))</f>
        <v>46270</v>
      </c>
      <c r="JS4" s="76">
        <f t="shared" ref="JS4" si="227">IF(JR4="","",IF(MONTH(JR4)=MONTH(JR4+1),JR4+1,""))</f>
        <v>46271</v>
      </c>
      <c r="JT4" s="76">
        <f t="shared" ref="JT4" si="228">IF(JS4="","",IF(MONTH(JS4)=MONTH(JS4+1),JS4+1,""))</f>
        <v>46272</v>
      </c>
      <c r="JU4" s="76">
        <f t="shared" ref="JU4" si="229">IF(JT4="","",IF(MONTH(JT4)=MONTH(JT4+1),JT4+1,""))</f>
        <v>46273</v>
      </c>
      <c r="JV4" s="76">
        <f t="shared" ref="JV4" si="230">IF(JU4="","",IF(MONTH(JU4)=MONTH(JU4+1),JU4+1,""))</f>
        <v>46274</v>
      </c>
      <c r="JW4" s="76">
        <f t="shared" ref="JW4" si="231">IF(JV4="","",IF(MONTH(JV4)=MONTH(JV4+1),JV4+1,""))</f>
        <v>46275</v>
      </c>
      <c r="JX4" s="76">
        <f t="shared" ref="JX4" si="232">IF(JW4="","",IF(MONTH(JW4)=MONTH(JW4+1),JW4+1,""))</f>
        <v>46276</v>
      </c>
      <c r="JY4" s="76">
        <f t="shared" ref="JY4" si="233">IF(JX4="","",IF(MONTH(JX4)=MONTH(JX4+1),JX4+1,""))</f>
        <v>46277</v>
      </c>
      <c r="JZ4" s="76">
        <f t="shared" ref="JZ4" si="234">IF(JY4="","",IF(MONTH(JY4)=MONTH(JY4+1),JY4+1,""))</f>
        <v>46278</v>
      </c>
      <c r="KA4" s="76">
        <f t="shared" ref="KA4" si="235">IF(JZ4="","",IF(MONTH(JZ4)=MONTH(JZ4+1),JZ4+1,""))</f>
        <v>46279</v>
      </c>
      <c r="KB4" s="76">
        <f t="shared" ref="KB4" si="236">IF(KA4="","",IF(MONTH(KA4)=MONTH(KA4+1),KA4+1,""))</f>
        <v>46280</v>
      </c>
      <c r="KC4" s="76">
        <f t="shared" ref="KC4" si="237">IF(KB4="","",IF(MONTH(KB4)=MONTH(KB4+1),KB4+1,""))</f>
        <v>46281</v>
      </c>
      <c r="KD4" s="76">
        <f t="shared" ref="KD4" si="238">IF(KC4="","",IF(MONTH(KC4)=MONTH(KC4+1),KC4+1,""))</f>
        <v>46282</v>
      </c>
      <c r="KE4" s="76">
        <f t="shared" ref="KE4" si="239">IF(KD4="","",IF(MONTH(KD4)=MONTH(KD4+1),KD4+1,""))</f>
        <v>46283</v>
      </c>
      <c r="KF4" s="76">
        <f t="shared" ref="KF4" si="240">IF(KE4="","",IF(MONTH(KE4)=MONTH(KE4+1),KE4+1,""))</f>
        <v>46284</v>
      </c>
      <c r="KG4" s="76">
        <f t="shared" ref="KG4" si="241">IF(KF4="","",IF(MONTH(KF4)=MONTH(KF4+1),KF4+1,""))</f>
        <v>46285</v>
      </c>
      <c r="KH4" s="76">
        <f t="shared" ref="KH4" si="242">IF(KG4="","",IF(MONTH(KG4)=MONTH(KG4+1),KG4+1,""))</f>
        <v>46286</v>
      </c>
      <c r="KI4" s="76">
        <f t="shared" ref="KI4" si="243">IF(KH4="","",IF(MONTH(KH4)=MONTH(KH4+1),KH4+1,""))</f>
        <v>46287</v>
      </c>
      <c r="KJ4" s="76">
        <f t="shared" ref="KJ4" si="244">IF(KI4="","",IF(MONTH(KI4)=MONTH(KI4+1),KI4+1,""))</f>
        <v>46288</v>
      </c>
      <c r="KK4" s="76">
        <f t="shared" ref="KK4" si="245">IF(KJ4="","",IF(MONTH(KJ4)=MONTH(KJ4+1),KJ4+1,""))</f>
        <v>46289</v>
      </c>
      <c r="KL4" s="76">
        <f t="shared" ref="KL4" si="246">IF(KK4="","",IF(MONTH(KK4)=MONTH(KK4+1),KK4+1,""))</f>
        <v>46290</v>
      </c>
      <c r="KM4" s="76">
        <f t="shared" ref="KM4" si="247">IF(KL4="","",IF(MONTH(KL4)=MONTH(KL4+1),KL4+1,""))</f>
        <v>46291</v>
      </c>
      <c r="KN4" s="76">
        <f t="shared" ref="KN4" si="248">IF(KM4="","",IF(MONTH(KM4)=MONTH(KM4+1),KM4+1,""))</f>
        <v>46292</v>
      </c>
      <c r="KO4" s="76">
        <f t="shared" ref="KO4" si="249">IF(KN4="","",IF(MONTH(KN4)=MONTH(KN4+1),KN4+1,""))</f>
        <v>46293</v>
      </c>
      <c r="KP4" s="76">
        <f t="shared" ref="KP4" si="250">IF(KO4="","",IF(MONTH(KO4)=MONTH(KO4+1),KO4+1,""))</f>
        <v>46294</v>
      </c>
      <c r="KQ4" s="76">
        <f t="shared" ref="KQ4" si="251">IF(KP4="","",IF(MONTH(KP4)=MONTH(KP4+1),KP4+1,""))</f>
        <v>46295</v>
      </c>
      <c r="KR4" s="77" t="str">
        <f t="shared" ref="KR4" si="252">IF(KQ4="","",IF(MONTH(KQ4)=MONTH(KQ4+1),KQ4+1,""))</f>
        <v/>
      </c>
      <c r="KU4" s="75"/>
      <c r="KV4" s="76">
        <f>DATE(YEAR(JN4),MONTH(JN4)+1, 1)</f>
        <v>46296</v>
      </c>
      <c r="KW4" s="76">
        <f t="shared" ref="KW4" si="253">IF(KV4="","",IF(MONTH(KV4)=MONTH(KV4+1),KV4+1,""))</f>
        <v>46297</v>
      </c>
      <c r="KX4" s="76">
        <f t="shared" ref="KX4" si="254">IF(KW4="","",IF(MONTH(KW4)=MONTH(KW4+1),KW4+1,""))</f>
        <v>46298</v>
      </c>
      <c r="KY4" s="76">
        <f t="shared" ref="KY4" si="255">IF(KX4="","",IF(MONTH(KX4)=MONTH(KX4+1),KX4+1,""))</f>
        <v>46299</v>
      </c>
      <c r="KZ4" s="76">
        <f t="shared" ref="KZ4" si="256">IF(KY4="","",IF(MONTH(KY4)=MONTH(KY4+1),KY4+1,""))</f>
        <v>46300</v>
      </c>
      <c r="LA4" s="76">
        <f t="shared" ref="LA4" si="257">IF(KZ4="","",IF(MONTH(KZ4)=MONTH(KZ4+1),KZ4+1,""))</f>
        <v>46301</v>
      </c>
      <c r="LB4" s="76">
        <f t="shared" ref="LB4" si="258">IF(LA4="","",IF(MONTH(LA4)=MONTH(LA4+1),LA4+1,""))</f>
        <v>46302</v>
      </c>
      <c r="LC4" s="76">
        <f t="shared" ref="LC4" si="259">IF(LB4="","",IF(MONTH(LB4)=MONTH(LB4+1),LB4+1,""))</f>
        <v>46303</v>
      </c>
      <c r="LD4" s="76">
        <f t="shared" ref="LD4" si="260">IF(LC4="","",IF(MONTH(LC4)=MONTH(LC4+1),LC4+1,""))</f>
        <v>46304</v>
      </c>
      <c r="LE4" s="76">
        <f t="shared" ref="LE4" si="261">IF(LD4="","",IF(MONTH(LD4)=MONTH(LD4+1),LD4+1,""))</f>
        <v>46305</v>
      </c>
      <c r="LF4" s="76">
        <f t="shared" ref="LF4" si="262">IF(LE4="","",IF(MONTH(LE4)=MONTH(LE4+1),LE4+1,""))</f>
        <v>46306</v>
      </c>
      <c r="LG4" s="76">
        <f t="shared" ref="LG4" si="263">IF(LF4="","",IF(MONTH(LF4)=MONTH(LF4+1),LF4+1,""))</f>
        <v>46307</v>
      </c>
      <c r="LH4" s="76">
        <f t="shared" ref="LH4" si="264">IF(LG4="","",IF(MONTH(LG4)=MONTH(LG4+1),LG4+1,""))</f>
        <v>46308</v>
      </c>
      <c r="LI4" s="76">
        <f t="shared" ref="LI4" si="265">IF(LH4="","",IF(MONTH(LH4)=MONTH(LH4+1),LH4+1,""))</f>
        <v>46309</v>
      </c>
      <c r="LJ4" s="76">
        <f t="shared" ref="LJ4" si="266">IF(LI4="","",IF(MONTH(LI4)=MONTH(LI4+1),LI4+1,""))</f>
        <v>46310</v>
      </c>
      <c r="LK4" s="76">
        <f t="shared" ref="LK4" si="267">IF(LJ4="","",IF(MONTH(LJ4)=MONTH(LJ4+1),LJ4+1,""))</f>
        <v>46311</v>
      </c>
      <c r="LL4" s="76">
        <f t="shared" ref="LL4" si="268">IF(LK4="","",IF(MONTH(LK4)=MONTH(LK4+1),LK4+1,""))</f>
        <v>46312</v>
      </c>
      <c r="LM4" s="76">
        <f t="shared" ref="LM4" si="269">IF(LL4="","",IF(MONTH(LL4)=MONTH(LL4+1),LL4+1,""))</f>
        <v>46313</v>
      </c>
      <c r="LN4" s="76">
        <f t="shared" ref="LN4" si="270">IF(LM4="","",IF(MONTH(LM4)=MONTH(LM4+1),LM4+1,""))</f>
        <v>46314</v>
      </c>
      <c r="LO4" s="76">
        <f t="shared" ref="LO4" si="271">IF(LN4="","",IF(MONTH(LN4)=MONTH(LN4+1),LN4+1,""))</f>
        <v>46315</v>
      </c>
      <c r="LP4" s="76">
        <f t="shared" ref="LP4" si="272">IF(LO4="","",IF(MONTH(LO4)=MONTH(LO4+1),LO4+1,""))</f>
        <v>46316</v>
      </c>
      <c r="LQ4" s="76">
        <f t="shared" ref="LQ4" si="273">IF(LP4="","",IF(MONTH(LP4)=MONTH(LP4+1),LP4+1,""))</f>
        <v>46317</v>
      </c>
      <c r="LR4" s="76">
        <f t="shared" ref="LR4" si="274">IF(LQ4="","",IF(MONTH(LQ4)=MONTH(LQ4+1),LQ4+1,""))</f>
        <v>46318</v>
      </c>
      <c r="LS4" s="76">
        <f t="shared" ref="LS4" si="275">IF(LR4="","",IF(MONTH(LR4)=MONTH(LR4+1),LR4+1,""))</f>
        <v>46319</v>
      </c>
      <c r="LT4" s="76">
        <f t="shared" ref="LT4" si="276">IF(LS4="","",IF(MONTH(LS4)=MONTH(LS4+1),LS4+1,""))</f>
        <v>46320</v>
      </c>
      <c r="LU4" s="76">
        <f t="shared" ref="LU4" si="277">IF(LT4="","",IF(MONTH(LT4)=MONTH(LT4+1),LT4+1,""))</f>
        <v>46321</v>
      </c>
      <c r="LV4" s="76">
        <f t="shared" ref="LV4" si="278">IF(LU4="","",IF(MONTH(LU4)=MONTH(LU4+1),LU4+1,""))</f>
        <v>46322</v>
      </c>
      <c r="LW4" s="76">
        <f t="shared" ref="LW4" si="279">IF(LV4="","",IF(MONTH(LV4)=MONTH(LV4+1),LV4+1,""))</f>
        <v>46323</v>
      </c>
      <c r="LX4" s="76">
        <f t="shared" ref="LX4" si="280">IF(LW4="","",IF(MONTH(LW4)=MONTH(LW4+1),LW4+1,""))</f>
        <v>46324</v>
      </c>
      <c r="LY4" s="76">
        <f t="shared" ref="LY4" si="281">IF(LX4="","",IF(MONTH(LX4)=MONTH(LX4+1),LX4+1,""))</f>
        <v>46325</v>
      </c>
      <c r="LZ4" s="77">
        <f t="shared" ref="LZ4" si="282">IF(LY4="","",IF(MONTH(LY4)=MONTH(LY4+1),LY4+1,""))</f>
        <v>46326</v>
      </c>
      <c r="MC4" s="75"/>
      <c r="MD4" s="76">
        <f>DATE(YEAR(KV4),MONTH(KV4)+1, 1)</f>
        <v>46327</v>
      </c>
      <c r="ME4" s="76">
        <f t="shared" ref="ME4" si="283">IF(MD4="","",IF(MONTH(MD4)=MONTH(MD4+1),MD4+1,""))</f>
        <v>46328</v>
      </c>
      <c r="MF4" s="76">
        <f t="shared" ref="MF4" si="284">IF(ME4="","",IF(MONTH(ME4)=MONTH(ME4+1),ME4+1,""))</f>
        <v>46329</v>
      </c>
      <c r="MG4" s="76">
        <f t="shared" ref="MG4" si="285">IF(MF4="","",IF(MONTH(MF4)=MONTH(MF4+1),MF4+1,""))</f>
        <v>46330</v>
      </c>
      <c r="MH4" s="76">
        <f t="shared" ref="MH4" si="286">IF(MG4="","",IF(MONTH(MG4)=MONTH(MG4+1),MG4+1,""))</f>
        <v>46331</v>
      </c>
      <c r="MI4" s="76">
        <f t="shared" ref="MI4" si="287">IF(MH4="","",IF(MONTH(MH4)=MONTH(MH4+1),MH4+1,""))</f>
        <v>46332</v>
      </c>
      <c r="MJ4" s="76">
        <f t="shared" ref="MJ4" si="288">IF(MI4="","",IF(MONTH(MI4)=MONTH(MI4+1),MI4+1,""))</f>
        <v>46333</v>
      </c>
      <c r="MK4" s="76">
        <f t="shared" ref="MK4" si="289">IF(MJ4="","",IF(MONTH(MJ4)=MONTH(MJ4+1),MJ4+1,""))</f>
        <v>46334</v>
      </c>
      <c r="ML4" s="76">
        <f t="shared" ref="ML4" si="290">IF(MK4="","",IF(MONTH(MK4)=MONTH(MK4+1),MK4+1,""))</f>
        <v>46335</v>
      </c>
      <c r="MM4" s="76">
        <f t="shared" ref="MM4" si="291">IF(ML4="","",IF(MONTH(ML4)=MONTH(ML4+1),ML4+1,""))</f>
        <v>46336</v>
      </c>
      <c r="MN4" s="76">
        <f t="shared" ref="MN4" si="292">IF(MM4="","",IF(MONTH(MM4)=MONTH(MM4+1),MM4+1,""))</f>
        <v>46337</v>
      </c>
      <c r="MO4" s="76">
        <f t="shared" ref="MO4" si="293">IF(MN4="","",IF(MONTH(MN4)=MONTH(MN4+1),MN4+1,""))</f>
        <v>46338</v>
      </c>
      <c r="MP4" s="76">
        <f t="shared" ref="MP4" si="294">IF(MO4="","",IF(MONTH(MO4)=MONTH(MO4+1),MO4+1,""))</f>
        <v>46339</v>
      </c>
      <c r="MQ4" s="76">
        <f t="shared" ref="MQ4" si="295">IF(MP4="","",IF(MONTH(MP4)=MONTH(MP4+1),MP4+1,""))</f>
        <v>46340</v>
      </c>
      <c r="MR4" s="76">
        <f t="shared" ref="MR4" si="296">IF(MQ4="","",IF(MONTH(MQ4)=MONTH(MQ4+1),MQ4+1,""))</f>
        <v>46341</v>
      </c>
      <c r="MS4" s="76">
        <f t="shared" ref="MS4" si="297">IF(MR4="","",IF(MONTH(MR4)=MONTH(MR4+1),MR4+1,""))</f>
        <v>46342</v>
      </c>
      <c r="MT4" s="76">
        <f t="shared" ref="MT4" si="298">IF(MS4="","",IF(MONTH(MS4)=MONTH(MS4+1),MS4+1,""))</f>
        <v>46343</v>
      </c>
      <c r="MU4" s="76">
        <f t="shared" ref="MU4" si="299">IF(MT4="","",IF(MONTH(MT4)=MONTH(MT4+1),MT4+1,""))</f>
        <v>46344</v>
      </c>
      <c r="MV4" s="76">
        <f t="shared" ref="MV4" si="300">IF(MU4="","",IF(MONTH(MU4)=MONTH(MU4+1),MU4+1,""))</f>
        <v>46345</v>
      </c>
      <c r="MW4" s="76">
        <f t="shared" ref="MW4" si="301">IF(MV4="","",IF(MONTH(MV4)=MONTH(MV4+1),MV4+1,""))</f>
        <v>46346</v>
      </c>
      <c r="MX4" s="76">
        <f t="shared" ref="MX4" si="302">IF(MW4="","",IF(MONTH(MW4)=MONTH(MW4+1),MW4+1,""))</f>
        <v>46347</v>
      </c>
      <c r="MY4" s="76">
        <f t="shared" ref="MY4" si="303">IF(MX4="","",IF(MONTH(MX4)=MONTH(MX4+1),MX4+1,""))</f>
        <v>46348</v>
      </c>
      <c r="MZ4" s="76">
        <f t="shared" ref="MZ4" si="304">IF(MY4="","",IF(MONTH(MY4)=MONTH(MY4+1),MY4+1,""))</f>
        <v>46349</v>
      </c>
      <c r="NA4" s="76">
        <f t="shared" ref="NA4" si="305">IF(MZ4="","",IF(MONTH(MZ4)=MONTH(MZ4+1),MZ4+1,""))</f>
        <v>46350</v>
      </c>
      <c r="NB4" s="76">
        <f t="shared" ref="NB4" si="306">IF(NA4="","",IF(MONTH(NA4)=MONTH(NA4+1),NA4+1,""))</f>
        <v>46351</v>
      </c>
      <c r="NC4" s="76">
        <f t="shared" ref="NC4" si="307">IF(NB4="","",IF(MONTH(NB4)=MONTH(NB4+1),NB4+1,""))</f>
        <v>46352</v>
      </c>
      <c r="ND4" s="76">
        <f t="shared" ref="ND4" si="308">IF(NC4="","",IF(MONTH(NC4)=MONTH(NC4+1),NC4+1,""))</f>
        <v>46353</v>
      </c>
      <c r="NE4" s="76">
        <f t="shared" ref="NE4" si="309">IF(ND4="","",IF(MONTH(ND4)=MONTH(ND4+1),ND4+1,""))</f>
        <v>46354</v>
      </c>
      <c r="NF4" s="76">
        <f t="shared" ref="NF4" si="310">IF(NE4="","",IF(MONTH(NE4)=MONTH(NE4+1),NE4+1,""))</f>
        <v>46355</v>
      </c>
      <c r="NG4" s="76">
        <f t="shared" ref="NG4" si="311">IF(NF4="","",IF(MONTH(NF4)=MONTH(NF4+1),NF4+1,""))</f>
        <v>46356</v>
      </c>
      <c r="NH4" s="77" t="str">
        <f t="shared" ref="NH4" si="312">IF(NG4="","",IF(MONTH(NG4)=MONTH(NG4+1),NG4+1,""))</f>
        <v/>
      </c>
      <c r="NK4" s="75"/>
      <c r="NL4" s="76">
        <f>DATE(YEAR(MD4),MONTH(MD4)+1, 1)</f>
        <v>46357</v>
      </c>
      <c r="NM4" s="76">
        <f t="shared" ref="NM4" si="313">IF(NL4="","",IF(MONTH(NL4)=MONTH(NL4+1),NL4+1,""))</f>
        <v>46358</v>
      </c>
      <c r="NN4" s="76">
        <f t="shared" ref="NN4" si="314">IF(NM4="","",IF(MONTH(NM4)=MONTH(NM4+1),NM4+1,""))</f>
        <v>46359</v>
      </c>
      <c r="NO4" s="76">
        <f t="shared" ref="NO4" si="315">IF(NN4="","",IF(MONTH(NN4)=MONTH(NN4+1),NN4+1,""))</f>
        <v>46360</v>
      </c>
      <c r="NP4" s="76">
        <f t="shared" ref="NP4" si="316">IF(NO4="","",IF(MONTH(NO4)=MONTH(NO4+1),NO4+1,""))</f>
        <v>46361</v>
      </c>
      <c r="NQ4" s="76">
        <f t="shared" ref="NQ4" si="317">IF(NP4="","",IF(MONTH(NP4)=MONTH(NP4+1),NP4+1,""))</f>
        <v>46362</v>
      </c>
      <c r="NR4" s="76">
        <f t="shared" ref="NR4" si="318">IF(NQ4="","",IF(MONTH(NQ4)=MONTH(NQ4+1),NQ4+1,""))</f>
        <v>46363</v>
      </c>
      <c r="NS4" s="76">
        <f t="shared" ref="NS4" si="319">IF(NR4="","",IF(MONTH(NR4)=MONTH(NR4+1),NR4+1,""))</f>
        <v>46364</v>
      </c>
      <c r="NT4" s="76">
        <f t="shared" ref="NT4" si="320">IF(NS4="","",IF(MONTH(NS4)=MONTH(NS4+1),NS4+1,""))</f>
        <v>46365</v>
      </c>
      <c r="NU4" s="76">
        <f t="shared" ref="NU4" si="321">IF(NT4="","",IF(MONTH(NT4)=MONTH(NT4+1),NT4+1,""))</f>
        <v>46366</v>
      </c>
      <c r="NV4" s="76">
        <f t="shared" ref="NV4" si="322">IF(NU4="","",IF(MONTH(NU4)=MONTH(NU4+1),NU4+1,""))</f>
        <v>46367</v>
      </c>
      <c r="NW4" s="76">
        <f t="shared" ref="NW4" si="323">IF(NV4="","",IF(MONTH(NV4)=MONTH(NV4+1),NV4+1,""))</f>
        <v>46368</v>
      </c>
      <c r="NX4" s="76">
        <f t="shared" ref="NX4" si="324">IF(NW4="","",IF(MONTH(NW4)=MONTH(NW4+1),NW4+1,""))</f>
        <v>46369</v>
      </c>
      <c r="NY4" s="76">
        <f t="shared" ref="NY4" si="325">IF(NX4="","",IF(MONTH(NX4)=MONTH(NX4+1),NX4+1,""))</f>
        <v>46370</v>
      </c>
      <c r="NZ4" s="76">
        <f t="shared" ref="NZ4" si="326">IF(NY4="","",IF(MONTH(NY4)=MONTH(NY4+1),NY4+1,""))</f>
        <v>46371</v>
      </c>
      <c r="OA4" s="76">
        <f t="shared" ref="OA4" si="327">IF(NZ4="","",IF(MONTH(NZ4)=MONTH(NZ4+1),NZ4+1,""))</f>
        <v>46372</v>
      </c>
      <c r="OB4" s="76">
        <f t="shared" ref="OB4" si="328">IF(OA4="","",IF(MONTH(OA4)=MONTH(OA4+1),OA4+1,""))</f>
        <v>46373</v>
      </c>
      <c r="OC4" s="76">
        <f t="shared" ref="OC4" si="329">IF(OB4="","",IF(MONTH(OB4)=MONTH(OB4+1),OB4+1,""))</f>
        <v>46374</v>
      </c>
      <c r="OD4" s="76">
        <f t="shared" ref="OD4" si="330">IF(OC4="","",IF(MONTH(OC4)=MONTH(OC4+1),OC4+1,""))</f>
        <v>46375</v>
      </c>
      <c r="OE4" s="76">
        <f t="shared" ref="OE4" si="331">IF(OD4="","",IF(MONTH(OD4)=MONTH(OD4+1),OD4+1,""))</f>
        <v>46376</v>
      </c>
      <c r="OF4" s="76">
        <f t="shared" ref="OF4" si="332">IF(OE4="","",IF(MONTH(OE4)=MONTH(OE4+1),OE4+1,""))</f>
        <v>46377</v>
      </c>
      <c r="OG4" s="76">
        <f t="shared" ref="OG4" si="333">IF(OF4="","",IF(MONTH(OF4)=MONTH(OF4+1),OF4+1,""))</f>
        <v>46378</v>
      </c>
      <c r="OH4" s="76">
        <f t="shared" ref="OH4" si="334">IF(OG4="","",IF(MONTH(OG4)=MONTH(OG4+1),OG4+1,""))</f>
        <v>46379</v>
      </c>
      <c r="OI4" s="76">
        <f t="shared" ref="OI4" si="335">IF(OH4="","",IF(MONTH(OH4)=MONTH(OH4+1),OH4+1,""))</f>
        <v>46380</v>
      </c>
      <c r="OJ4" s="76">
        <f t="shared" ref="OJ4" si="336">IF(OI4="","",IF(MONTH(OI4)=MONTH(OI4+1),OI4+1,""))</f>
        <v>46381</v>
      </c>
      <c r="OK4" s="76">
        <f t="shared" ref="OK4" si="337">IF(OJ4="","",IF(MONTH(OJ4)=MONTH(OJ4+1),OJ4+1,""))</f>
        <v>46382</v>
      </c>
      <c r="OL4" s="76">
        <f t="shared" ref="OL4" si="338">IF(OK4="","",IF(MONTH(OK4)=MONTH(OK4+1),OK4+1,""))</f>
        <v>46383</v>
      </c>
      <c r="OM4" s="76">
        <f t="shared" ref="OM4" si="339">IF(OL4="","",IF(MONTH(OL4)=MONTH(OL4+1),OL4+1,""))</f>
        <v>46384</v>
      </c>
      <c r="ON4" s="76">
        <f t="shared" ref="ON4" si="340">IF(OM4="","",IF(MONTH(OM4)=MONTH(OM4+1),OM4+1,""))</f>
        <v>46385</v>
      </c>
      <c r="OO4" s="76">
        <f t="shared" ref="OO4" si="341">IF(ON4="","",IF(MONTH(ON4)=MONTH(ON4+1),ON4+1,""))</f>
        <v>46386</v>
      </c>
      <c r="OP4" s="77">
        <f t="shared" ref="OP4" si="342">IF(OO4="","",IF(MONTH(OO4)=MONTH(OO4+1),OO4+1,""))</f>
        <v>46387</v>
      </c>
    </row>
    <row r="5" spans="1:408" s="73" customFormat="1" x14ac:dyDescent="0.2">
      <c r="A5" s="75"/>
      <c r="AF5" s="74"/>
      <c r="AG5"/>
      <c r="AH5"/>
      <c r="AI5" s="75"/>
      <c r="BN5" s="74"/>
      <c r="BO5"/>
      <c r="BP5"/>
      <c r="BQ5" s="75"/>
      <c r="CV5" s="74"/>
      <c r="CW5"/>
      <c r="CX5"/>
      <c r="CY5" s="75"/>
      <c r="ED5" s="74"/>
      <c r="EE5"/>
      <c r="EF5"/>
      <c r="EG5" s="75"/>
      <c r="FL5" s="74"/>
      <c r="FM5"/>
      <c r="FN5"/>
      <c r="FO5" s="75"/>
      <c r="GT5" s="74"/>
      <c r="GU5"/>
      <c r="GV5"/>
      <c r="GW5" s="75"/>
      <c r="IB5" s="74"/>
      <c r="IC5"/>
      <c r="ID5"/>
      <c r="IE5" s="75"/>
      <c r="JJ5" s="74"/>
      <c r="JK5"/>
      <c r="JL5"/>
      <c r="JM5" s="75"/>
      <c r="KR5" s="74"/>
      <c r="KS5"/>
      <c r="KT5"/>
      <c r="KU5" s="75"/>
      <c r="LZ5" s="74"/>
      <c r="MA5"/>
      <c r="MB5"/>
      <c r="MC5" s="75"/>
      <c r="NH5" s="74"/>
      <c r="NI5"/>
      <c r="NJ5"/>
      <c r="NK5" s="75"/>
      <c r="OP5" s="74"/>
      <c r="OQ5"/>
      <c r="OR5"/>
    </row>
    <row r="6" spans="1:408" s="73" customFormat="1" x14ac:dyDescent="0.2">
      <c r="A6" s="75"/>
      <c r="AF6" s="74"/>
      <c r="AG6"/>
      <c r="AH6"/>
      <c r="AI6" s="75"/>
      <c r="BN6" s="74"/>
      <c r="BO6"/>
      <c r="BP6"/>
      <c r="BQ6" s="75"/>
      <c r="CV6" s="74"/>
      <c r="CW6"/>
      <c r="CX6"/>
      <c r="CY6" s="75"/>
      <c r="ED6" s="74"/>
      <c r="EE6"/>
      <c r="EF6"/>
      <c r="EG6" s="75"/>
      <c r="FL6" s="74"/>
      <c r="FM6"/>
      <c r="FN6"/>
      <c r="FO6" s="75"/>
      <c r="GT6" s="74"/>
      <c r="GU6"/>
      <c r="GV6"/>
      <c r="GW6" s="75"/>
      <c r="IB6" s="74"/>
      <c r="IC6"/>
      <c r="ID6"/>
      <c r="IE6" s="75"/>
      <c r="JJ6" s="74"/>
      <c r="JK6"/>
      <c r="JL6"/>
      <c r="JM6" s="75"/>
      <c r="KR6" s="74"/>
      <c r="KS6"/>
      <c r="KT6"/>
      <c r="KU6" s="75"/>
      <c r="LZ6" s="74"/>
      <c r="MA6"/>
      <c r="MB6"/>
      <c r="MC6" s="75"/>
      <c r="NH6" s="74"/>
      <c r="NI6"/>
      <c r="NJ6"/>
      <c r="NK6" s="75"/>
      <c r="OP6" s="74"/>
      <c r="OQ6"/>
      <c r="OR6"/>
    </row>
    <row r="7" spans="1:408" s="73" customFormat="1" x14ac:dyDescent="0.2">
      <c r="A7" s="75"/>
      <c r="AF7" s="74"/>
      <c r="AG7"/>
      <c r="AH7"/>
      <c r="AI7" s="75"/>
      <c r="BN7" s="74"/>
      <c r="BO7"/>
      <c r="BP7"/>
      <c r="BQ7" s="75"/>
      <c r="CV7" s="74"/>
      <c r="CW7"/>
      <c r="CX7"/>
      <c r="CY7" s="75"/>
      <c r="ED7" s="74"/>
      <c r="EE7"/>
      <c r="EF7"/>
      <c r="EG7" s="75"/>
      <c r="FL7" s="74"/>
      <c r="FM7"/>
      <c r="FN7"/>
      <c r="FO7" s="75"/>
      <c r="GT7" s="74"/>
      <c r="GU7"/>
      <c r="GV7"/>
      <c r="GW7" s="75"/>
      <c r="IB7" s="74"/>
      <c r="IC7"/>
      <c r="ID7"/>
      <c r="IE7" s="75"/>
      <c r="JJ7" s="74"/>
      <c r="JK7"/>
      <c r="JL7"/>
      <c r="JM7" s="75"/>
      <c r="KR7" s="74"/>
      <c r="KS7"/>
      <c r="KT7"/>
      <c r="KU7" s="75"/>
      <c r="LZ7" s="74"/>
      <c r="MA7"/>
      <c r="MB7"/>
      <c r="MC7" s="75"/>
      <c r="NH7" s="74"/>
      <c r="NI7"/>
      <c r="NJ7"/>
      <c r="NK7" s="75"/>
      <c r="OP7" s="74"/>
      <c r="OQ7"/>
      <c r="OR7"/>
    </row>
    <row r="8" spans="1:408" s="73" customFormat="1" x14ac:dyDescent="0.2">
      <c r="A8" s="75"/>
      <c r="AF8" s="74"/>
      <c r="AG8"/>
      <c r="AH8"/>
      <c r="AI8" s="75"/>
      <c r="BN8" s="74"/>
      <c r="BO8"/>
      <c r="BP8"/>
      <c r="BQ8" s="75"/>
      <c r="CV8" s="74"/>
      <c r="CW8"/>
      <c r="CX8"/>
      <c r="CY8" s="75"/>
      <c r="ED8" s="74"/>
      <c r="EE8"/>
      <c r="EF8"/>
      <c r="EG8" s="75"/>
      <c r="FL8" s="74"/>
      <c r="FM8"/>
      <c r="FN8"/>
      <c r="FO8" s="75"/>
      <c r="GT8" s="74"/>
      <c r="GU8"/>
      <c r="GV8"/>
      <c r="GW8" s="75"/>
      <c r="IB8" s="74"/>
      <c r="IC8"/>
      <c r="ID8"/>
      <c r="IE8" s="75"/>
      <c r="JJ8" s="74"/>
      <c r="JK8"/>
      <c r="JL8"/>
      <c r="JM8" s="75"/>
      <c r="KR8" s="74"/>
      <c r="KS8"/>
      <c r="KT8"/>
      <c r="KU8" s="75"/>
      <c r="LZ8" s="74"/>
      <c r="MA8"/>
      <c r="MB8"/>
      <c r="MC8" s="75"/>
      <c r="NH8" s="74"/>
      <c r="NI8"/>
      <c r="NJ8"/>
      <c r="NK8" s="75"/>
      <c r="OP8" s="74"/>
      <c r="OQ8"/>
      <c r="OR8"/>
    </row>
    <row r="9" spans="1:408" s="73" customFormat="1" x14ac:dyDescent="0.2">
      <c r="A9" s="75"/>
      <c r="AF9" s="74"/>
      <c r="AG9"/>
      <c r="AH9"/>
      <c r="AI9" s="75"/>
      <c r="BN9" s="74"/>
      <c r="BO9"/>
      <c r="BP9"/>
      <c r="BQ9" s="75"/>
      <c r="CV9" s="74"/>
      <c r="CW9"/>
      <c r="CX9"/>
      <c r="CY9" s="75"/>
      <c r="ED9" s="74"/>
      <c r="EE9"/>
      <c r="EF9"/>
      <c r="EG9" s="75"/>
      <c r="FL9" s="74"/>
      <c r="FM9"/>
      <c r="FN9"/>
      <c r="FO9" s="75"/>
      <c r="GT9" s="74"/>
      <c r="GU9"/>
      <c r="GV9"/>
      <c r="GW9" s="75"/>
      <c r="IB9" s="74"/>
      <c r="IC9"/>
      <c r="ID9"/>
      <c r="IE9" s="75"/>
      <c r="JJ9" s="74"/>
      <c r="JK9"/>
      <c r="JL9"/>
      <c r="JM9" s="75"/>
      <c r="KR9" s="74"/>
      <c r="KS9"/>
      <c r="KT9"/>
      <c r="KU9" s="75"/>
      <c r="LZ9" s="74"/>
      <c r="MA9"/>
      <c r="MB9"/>
      <c r="MC9" s="75"/>
      <c r="NH9" s="74"/>
      <c r="NI9"/>
      <c r="NJ9"/>
      <c r="NK9" s="75"/>
      <c r="OP9" s="74"/>
      <c r="OQ9"/>
      <c r="OR9"/>
    </row>
    <row r="10" spans="1:408" s="73" customFormat="1" x14ac:dyDescent="0.2">
      <c r="A10" s="75"/>
      <c r="AF10" s="74"/>
      <c r="AG10"/>
      <c r="AH10"/>
      <c r="AI10" s="75"/>
      <c r="BN10" s="74"/>
      <c r="BO10"/>
      <c r="BP10"/>
      <c r="BQ10" s="75"/>
      <c r="CV10" s="74"/>
      <c r="CW10"/>
      <c r="CX10"/>
      <c r="CY10" s="75"/>
      <c r="ED10" s="74"/>
      <c r="EE10"/>
      <c r="EF10"/>
      <c r="EG10" s="75"/>
      <c r="FL10" s="74"/>
      <c r="FM10"/>
      <c r="FN10"/>
      <c r="FO10" s="75"/>
      <c r="GT10" s="74"/>
      <c r="GU10"/>
      <c r="GV10"/>
      <c r="GW10" s="75"/>
      <c r="IB10" s="74"/>
      <c r="IC10"/>
      <c r="ID10"/>
      <c r="IE10" s="75"/>
      <c r="JJ10" s="74"/>
      <c r="JK10"/>
      <c r="JL10"/>
      <c r="JM10" s="75"/>
      <c r="KR10" s="74"/>
      <c r="KS10"/>
      <c r="KT10"/>
      <c r="KU10" s="75"/>
      <c r="LZ10" s="74"/>
      <c r="MA10"/>
      <c r="MB10"/>
      <c r="MC10" s="75"/>
      <c r="NH10" s="74"/>
      <c r="NI10"/>
      <c r="NJ10"/>
      <c r="NK10" s="75"/>
      <c r="OP10" s="74"/>
      <c r="OQ10"/>
      <c r="OR10"/>
    </row>
    <row r="11" spans="1:408" s="73" customFormat="1" x14ac:dyDescent="0.2">
      <c r="A11" s="75"/>
      <c r="AF11" s="74"/>
      <c r="AG11"/>
      <c r="AH11"/>
      <c r="AI11" s="75"/>
      <c r="BN11" s="74"/>
      <c r="BO11"/>
      <c r="BP11"/>
      <c r="BQ11" s="75"/>
      <c r="CV11" s="74"/>
      <c r="CW11"/>
      <c r="CX11"/>
      <c r="CY11" s="75"/>
      <c r="ED11" s="74"/>
      <c r="EE11"/>
      <c r="EF11"/>
      <c r="EG11" s="75"/>
      <c r="FL11" s="74"/>
      <c r="FM11"/>
      <c r="FN11"/>
      <c r="FO11" s="75"/>
      <c r="GT11" s="74"/>
      <c r="GU11"/>
      <c r="GV11"/>
      <c r="GW11" s="75"/>
      <c r="IB11" s="74"/>
      <c r="IC11"/>
      <c r="ID11"/>
      <c r="IE11" s="75"/>
      <c r="JJ11" s="74"/>
      <c r="JK11"/>
      <c r="JL11"/>
      <c r="JM11" s="75"/>
      <c r="KR11" s="74"/>
      <c r="KS11"/>
      <c r="KT11"/>
      <c r="KU11" s="75"/>
      <c r="LZ11" s="74"/>
      <c r="MA11"/>
      <c r="MB11"/>
      <c r="MC11" s="75"/>
      <c r="NH11" s="74"/>
      <c r="NI11"/>
      <c r="NJ11"/>
      <c r="NK11" s="75"/>
      <c r="OP11" s="74"/>
      <c r="OQ11"/>
      <c r="OR11"/>
    </row>
    <row r="12" spans="1:408" s="73" customFormat="1" x14ac:dyDescent="0.2">
      <c r="A12" s="75"/>
      <c r="AF12" s="74"/>
      <c r="AG12"/>
      <c r="AH12"/>
      <c r="AI12" s="75"/>
      <c r="BN12" s="74"/>
      <c r="BO12"/>
      <c r="BP12"/>
      <c r="BQ12" s="75"/>
      <c r="CV12" s="74"/>
      <c r="CW12"/>
      <c r="CX12"/>
      <c r="CY12" s="75"/>
      <c r="ED12" s="74"/>
      <c r="EE12"/>
      <c r="EF12"/>
      <c r="EG12" s="75"/>
      <c r="FL12" s="74"/>
      <c r="FM12"/>
      <c r="FN12"/>
      <c r="FO12" s="75"/>
      <c r="GT12" s="74"/>
      <c r="GU12"/>
      <c r="GV12"/>
      <c r="GW12" s="75"/>
      <c r="IB12" s="74"/>
      <c r="IC12"/>
      <c r="ID12"/>
      <c r="IE12" s="75"/>
      <c r="JJ12" s="74"/>
      <c r="JK12"/>
      <c r="JL12"/>
      <c r="JM12" s="75"/>
      <c r="KR12" s="74"/>
      <c r="KS12"/>
      <c r="KT12"/>
      <c r="KU12" s="75"/>
      <c r="LZ12" s="74"/>
      <c r="MA12"/>
      <c r="MB12"/>
      <c r="MC12" s="75"/>
      <c r="NH12" s="74"/>
      <c r="NI12"/>
      <c r="NJ12"/>
      <c r="NK12" s="75"/>
      <c r="OP12" s="74"/>
      <c r="OQ12"/>
      <c r="OR12"/>
    </row>
    <row r="13" spans="1:408" s="73" customFormat="1" x14ac:dyDescent="0.2">
      <c r="A13" s="75"/>
      <c r="AF13" s="74"/>
      <c r="AG13"/>
      <c r="AH13"/>
      <c r="AI13" s="75"/>
      <c r="BN13" s="74"/>
      <c r="BO13"/>
      <c r="BP13"/>
      <c r="BQ13" s="75"/>
      <c r="CV13" s="74"/>
      <c r="CW13"/>
      <c r="CX13"/>
      <c r="CY13" s="75"/>
      <c r="ED13" s="74"/>
      <c r="EE13"/>
      <c r="EF13"/>
      <c r="EG13" s="75"/>
      <c r="FL13" s="74"/>
      <c r="FM13"/>
      <c r="FN13"/>
      <c r="FO13" s="75"/>
      <c r="GT13" s="74"/>
      <c r="GU13"/>
      <c r="GV13"/>
      <c r="GW13" s="75"/>
      <c r="IB13" s="74"/>
      <c r="IC13"/>
      <c r="ID13"/>
      <c r="IE13" s="75"/>
      <c r="JJ13" s="74"/>
      <c r="JK13"/>
      <c r="JL13"/>
      <c r="JM13" s="75"/>
      <c r="KR13" s="74"/>
      <c r="KS13"/>
      <c r="KT13"/>
      <c r="KU13" s="75"/>
      <c r="LZ13" s="74"/>
      <c r="MA13"/>
      <c r="MB13"/>
      <c r="MC13" s="75"/>
      <c r="NH13" s="74"/>
      <c r="NI13"/>
      <c r="NJ13"/>
      <c r="NK13" s="75"/>
      <c r="OP13" s="74"/>
      <c r="OQ13"/>
      <c r="OR13"/>
    </row>
    <row r="14" spans="1:408" s="73" customFormat="1" x14ac:dyDescent="0.2">
      <c r="A14" s="75"/>
      <c r="AF14" s="74"/>
      <c r="AG14"/>
      <c r="AH14"/>
      <c r="AI14" s="75"/>
      <c r="BN14" s="74"/>
      <c r="BO14"/>
      <c r="BP14"/>
      <c r="BQ14" s="75"/>
      <c r="CV14" s="74"/>
      <c r="CW14"/>
      <c r="CX14"/>
      <c r="CY14" s="75"/>
      <c r="ED14" s="74"/>
      <c r="EE14"/>
      <c r="EF14"/>
      <c r="EG14" s="75"/>
      <c r="FL14" s="74"/>
      <c r="FM14"/>
      <c r="FN14"/>
      <c r="FO14" s="75"/>
      <c r="GT14" s="74"/>
      <c r="GU14"/>
      <c r="GV14"/>
      <c r="GW14" s="75"/>
      <c r="IB14" s="74"/>
      <c r="IC14"/>
      <c r="ID14"/>
      <c r="IE14" s="75"/>
      <c r="JJ14" s="74"/>
      <c r="JK14"/>
      <c r="JL14"/>
      <c r="JM14" s="75"/>
      <c r="KR14" s="74"/>
      <c r="KS14"/>
      <c r="KT14"/>
      <c r="KU14" s="75"/>
      <c r="LZ14" s="74"/>
      <c r="MA14"/>
      <c r="MB14"/>
      <c r="MC14" s="75"/>
      <c r="NH14" s="74"/>
      <c r="NI14"/>
      <c r="NJ14"/>
      <c r="NK14" s="75"/>
      <c r="OP14" s="74"/>
      <c r="OQ14"/>
      <c r="OR14"/>
    </row>
    <row r="15" spans="1:408" s="73" customFormat="1" x14ac:dyDescent="0.2">
      <c r="A15" s="75"/>
      <c r="AF15" s="74"/>
      <c r="AG15"/>
      <c r="AH15"/>
      <c r="AI15" s="75"/>
      <c r="BN15" s="74"/>
      <c r="BO15"/>
      <c r="BP15"/>
      <c r="BQ15" s="75"/>
      <c r="CV15" s="74"/>
      <c r="CW15"/>
      <c r="CX15"/>
      <c r="CY15" s="75"/>
      <c r="ED15" s="74"/>
      <c r="EE15"/>
      <c r="EF15"/>
      <c r="EG15" s="75"/>
      <c r="FL15" s="74"/>
      <c r="FM15"/>
      <c r="FN15"/>
      <c r="FO15" s="75"/>
      <c r="GT15" s="74"/>
      <c r="GU15"/>
      <c r="GV15"/>
      <c r="GW15" s="75"/>
      <c r="IB15" s="74"/>
      <c r="IC15"/>
      <c r="ID15"/>
      <c r="IE15" s="75"/>
      <c r="JJ15" s="74"/>
      <c r="JK15"/>
      <c r="JL15"/>
      <c r="JM15" s="75"/>
      <c r="KR15" s="74"/>
      <c r="KS15"/>
      <c r="KT15"/>
      <c r="KU15" s="75"/>
      <c r="LZ15" s="74"/>
      <c r="MA15"/>
      <c r="MB15"/>
      <c r="MC15" s="75"/>
      <c r="NH15" s="74"/>
      <c r="NI15"/>
      <c r="NJ15"/>
      <c r="NK15" s="75"/>
      <c r="OP15" s="74"/>
      <c r="OQ15"/>
      <c r="OR15"/>
    </row>
    <row r="16" spans="1:408" s="73" customFormat="1" x14ac:dyDescent="0.2">
      <c r="A16" s="75"/>
      <c r="AF16" s="74"/>
      <c r="AG16"/>
      <c r="AH16"/>
      <c r="AI16" s="75"/>
      <c r="BN16" s="74"/>
      <c r="BO16"/>
      <c r="BP16"/>
      <c r="BQ16" s="75"/>
      <c r="CV16" s="74"/>
      <c r="CW16"/>
      <c r="CX16"/>
      <c r="CY16" s="75"/>
      <c r="ED16" s="74"/>
      <c r="EE16"/>
      <c r="EF16"/>
      <c r="EG16" s="75"/>
      <c r="FL16" s="74"/>
      <c r="FM16"/>
      <c r="FN16"/>
      <c r="FO16" s="75"/>
      <c r="GT16" s="74"/>
      <c r="GU16"/>
      <c r="GV16"/>
      <c r="GW16" s="75"/>
      <c r="IB16" s="74"/>
      <c r="IC16"/>
      <c r="ID16"/>
      <c r="IE16" s="75"/>
      <c r="JJ16" s="74"/>
      <c r="JK16"/>
      <c r="JL16"/>
      <c r="JM16" s="75"/>
      <c r="KR16" s="74"/>
      <c r="KS16"/>
      <c r="KT16"/>
      <c r="KU16" s="75"/>
      <c r="LZ16" s="74"/>
      <c r="MA16"/>
      <c r="MB16"/>
      <c r="MC16" s="75"/>
      <c r="NH16" s="74"/>
      <c r="NI16"/>
      <c r="NJ16"/>
      <c r="NK16" s="75"/>
      <c r="OP16" s="74"/>
      <c r="OQ16"/>
      <c r="OR16"/>
    </row>
    <row r="17" spans="1:408" s="73" customFormat="1" x14ac:dyDescent="0.2">
      <c r="A17" s="75"/>
      <c r="AF17" s="74"/>
      <c r="AG17"/>
      <c r="AH17"/>
      <c r="AI17" s="75"/>
      <c r="BN17" s="74"/>
      <c r="BO17"/>
      <c r="BP17"/>
      <c r="BQ17" s="75"/>
      <c r="CV17" s="74"/>
      <c r="CW17"/>
      <c r="CX17"/>
      <c r="CY17" s="75"/>
      <c r="ED17" s="74"/>
      <c r="EE17"/>
      <c r="EF17"/>
      <c r="EG17" s="75"/>
      <c r="FL17" s="74"/>
      <c r="FM17"/>
      <c r="FN17"/>
      <c r="FO17" s="75"/>
      <c r="GT17" s="74"/>
      <c r="GU17"/>
      <c r="GV17"/>
      <c r="GW17" s="75"/>
      <c r="IB17" s="74"/>
      <c r="IC17"/>
      <c r="ID17"/>
      <c r="IE17" s="75"/>
      <c r="JJ17" s="74"/>
      <c r="JK17"/>
      <c r="JL17"/>
      <c r="JM17" s="75"/>
      <c r="KR17" s="74"/>
      <c r="KS17"/>
      <c r="KT17"/>
      <c r="KU17" s="75"/>
      <c r="LZ17" s="74"/>
      <c r="MA17"/>
      <c r="MB17"/>
      <c r="MC17" s="75"/>
      <c r="NH17" s="74"/>
      <c r="NI17"/>
      <c r="NJ17"/>
      <c r="NK17" s="75"/>
      <c r="OP17" s="74"/>
      <c r="OQ17"/>
      <c r="OR17"/>
    </row>
    <row r="18" spans="1:408" s="73" customFormat="1" x14ac:dyDescent="0.2">
      <c r="A18" s="75"/>
      <c r="AF18" s="74"/>
      <c r="AG18"/>
      <c r="AH18"/>
      <c r="AI18" s="75"/>
      <c r="BN18" s="74"/>
      <c r="BO18"/>
      <c r="BP18"/>
      <c r="BQ18" s="75"/>
      <c r="CV18" s="74"/>
      <c r="CW18"/>
      <c r="CX18"/>
      <c r="CY18" s="75"/>
      <c r="ED18" s="74"/>
      <c r="EE18"/>
      <c r="EF18"/>
      <c r="EG18" s="75"/>
      <c r="FL18" s="74"/>
      <c r="FM18"/>
      <c r="FN18"/>
      <c r="FO18" s="75"/>
      <c r="GT18" s="74"/>
      <c r="GU18"/>
      <c r="GV18"/>
      <c r="GW18" s="75"/>
      <c r="IB18" s="74"/>
      <c r="IC18"/>
      <c r="ID18"/>
      <c r="IE18" s="75"/>
      <c r="JJ18" s="74"/>
      <c r="JK18"/>
      <c r="JL18"/>
      <c r="JM18" s="75"/>
      <c r="KR18" s="74"/>
      <c r="KS18"/>
      <c r="KT18"/>
      <c r="KU18" s="75"/>
      <c r="LZ18" s="74"/>
      <c r="MA18"/>
      <c r="MB18"/>
      <c r="MC18" s="75"/>
      <c r="NH18" s="74"/>
      <c r="NI18"/>
      <c r="NJ18"/>
      <c r="NK18" s="75"/>
      <c r="OP18" s="74"/>
      <c r="OQ18"/>
      <c r="OR18"/>
    </row>
    <row r="19" spans="1:408" s="73" customFormat="1" x14ac:dyDescent="0.2">
      <c r="A19" s="75"/>
      <c r="AF19" s="74"/>
      <c r="AG19"/>
      <c r="AH19"/>
      <c r="AI19" s="75"/>
      <c r="BN19" s="74"/>
      <c r="BO19"/>
      <c r="BP19"/>
      <c r="BQ19" s="75"/>
      <c r="CV19" s="74"/>
      <c r="CW19"/>
      <c r="CX19"/>
      <c r="CY19" s="75"/>
      <c r="ED19" s="74"/>
      <c r="EE19"/>
      <c r="EF19"/>
      <c r="EG19" s="75"/>
      <c r="FL19" s="74"/>
      <c r="FM19"/>
      <c r="FN19"/>
      <c r="FO19" s="75"/>
      <c r="GT19" s="74"/>
      <c r="GU19"/>
      <c r="GV19"/>
      <c r="GW19" s="75"/>
      <c r="IB19" s="74"/>
      <c r="IC19"/>
      <c r="ID19"/>
      <c r="IE19" s="75"/>
      <c r="JJ19" s="74"/>
      <c r="JK19"/>
      <c r="JL19"/>
      <c r="JM19" s="75"/>
      <c r="KR19" s="74"/>
      <c r="KS19"/>
      <c r="KT19"/>
      <c r="KU19" s="75"/>
      <c r="LZ19" s="74"/>
      <c r="MA19"/>
      <c r="MB19"/>
      <c r="MC19" s="75"/>
      <c r="NH19" s="74"/>
      <c r="NI19"/>
      <c r="NJ19"/>
      <c r="NK19" s="75"/>
      <c r="OP19" s="74"/>
      <c r="OQ19"/>
      <c r="OR19"/>
    </row>
    <row r="20" spans="1:408" s="73" customFormat="1" x14ac:dyDescent="0.2">
      <c r="A20" s="75"/>
      <c r="AF20" s="74"/>
      <c r="AG20"/>
      <c r="AH20"/>
      <c r="AI20" s="75"/>
      <c r="BN20" s="74"/>
      <c r="BO20"/>
      <c r="BP20"/>
      <c r="BQ20" s="75"/>
      <c r="CV20" s="74"/>
      <c r="CW20"/>
      <c r="CX20"/>
      <c r="CY20" s="75"/>
      <c r="ED20" s="74"/>
      <c r="EE20"/>
      <c r="EF20"/>
      <c r="EG20" s="75"/>
      <c r="FL20" s="74"/>
      <c r="FM20"/>
      <c r="FN20"/>
      <c r="FO20" s="75"/>
      <c r="GT20" s="74"/>
      <c r="GU20"/>
      <c r="GV20"/>
      <c r="GW20" s="75"/>
      <c r="IB20" s="74"/>
      <c r="IC20"/>
      <c r="ID20"/>
      <c r="IE20" s="75"/>
      <c r="JJ20" s="74"/>
      <c r="JK20"/>
      <c r="JL20"/>
      <c r="JM20" s="75"/>
      <c r="KR20" s="74"/>
      <c r="KS20"/>
      <c r="KT20"/>
      <c r="KU20" s="75"/>
      <c r="LZ20" s="74"/>
      <c r="MA20"/>
      <c r="MB20"/>
      <c r="MC20" s="75"/>
      <c r="NH20" s="74"/>
      <c r="NI20"/>
      <c r="NJ20"/>
      <c r="NK20" s="75"/>
      <c r="OP20" s="74"/>
      <c r="OQ20"/>
      <c r="OR20"/>
    </row>
    <row r="21" spans="1:408" s="73" customFormat="1" x14ac:dyDescent="0.2">
      <c r="A21" s="75"/>
      <c r="AF21" s="74"/>
      <c r="AG21"/>
      <c r="AH21"/>
      <c r="AI21" s="75"/>
      <c r="BN21" s="74"/>
      <c r="BO21"/>
      <c r="BP21"/>
      <c r="BQ21" s="75"/>
      <c r="CV21" s="74"/>
      <c r="CW21"/>
      <c r="CX21"/>
      <c r="CY21" s="75"/>
      <c r="ED21" s="74"/>
      <c r="EE21"/>
      <c r="EF21"/>
      <c r="EG21" s="75"/>
      <c r="FL21" s="74"/>
      <c r="FM21"/>
      <c r="FN21"/>
      <c r="FO21" s="75"/>
      <c r="GT21" s="74"/>
      <c r="GU21"/>
      <c r="GV21"/>
      <c r="GW21" s="75"/>
      <c r="IB21" s="74"/>
      <c r="IC21"/>
      <c r="ID21"/>
      <c r="IE21" s="75"/>
      <c r="JJ21" s="74"/>
      <c r="JK21"/>
      <c r="JL21"/>
      <c r="JM21" s="75"/>
      <c r="KR21" s="74"/>
      <c r="KS21"/>
      <c r="KT21"/>
      <c r="KU21" s="75"/>
      <c r="LZ21" s="74"/>
      <c r="MA21"/>
      <c r="MB21"/>
      <c r="MC21" s="75"/>
      <c r="NH21" s="74"/>
      <c r="NI21"/>
      <c r="NJ21"/>
      <c r="NK21" s="75"/>
      <c r="OP21" s="74"/>
      <c r="OQ21"/>
      <c r="OR21"/>
    </row>
    <row r="22" spans="1:408" s="73" customFormat="1" x14ac:dyDescent="0.2">
      <c r="A22" s="75"/>
      <c r="AF22" s="74"/>
      <c r="AG22"/>
      <c r="AH22"/>
      <c r="AI22" s="75"/>
      <c r="BN22" s="74"/>
      <c r="BO22"/>
      <c r="BP22"/>
      <c r="BQ22" s="75"/>
      <c r="CV22" s="74"/>
      <c r="CW22"/>
      <c r="CX22"/>
      <c r="CY22" s="75"/>
      <c r="ED22" s="74"/>
      <c r="EE22"/>
      <c r="EF22"/>
      <c r="EG22" s="75"/>
      <c r="FL22" s="74"/>
      <c r="FM22"/>
      <c r="FN22"/>
      <c r="FO22" s="75"/>
      <c r="GT22" s="74"/>
      <c r="GU22"/>
      <c r="GV22"/>
      <c r="GW22" s="75"/>
      <c r="IB22" s="74"/>
      <c r="IC22"/>
      <c r="ID22"/>
      <c r="IE22" s="75"/>
      <c r="JJ22" s="74"/>
      <c r="JK22"/>
      <c r="JL22"/>
      <c r="JM22" s="75"/>
      <c r="KR22" s="74"/>
      <c r="KS22"/>
      <c r="KT22"/>
      <c r="KU22" s="75"/>
      <c r="LZ22" s="74"/>
      <c r="MA22"/>
      <c r="MB22"/>
      <c r="MC22" s="75"/>
      <c r="NH22" s="74"/>
      <c r="NI22"/>
      <c r="NJ22"/>
      <c r="NK22" s="75"/>
      <c r="OP22" s="74"/>
      <c r="OQ22"/>
      <c r="OR22"/>
    </row>
    <row r="23" spans="1:408" s="73" customFormat="1" x14ac:dyDescent="0.2">
      <c r="A23" s="75"/>
      <c r="AF23" s="74"/>
      <c r="AG23"/>
      <c r="AH23"/>
      <c r="AI23" s="75"/>
      <c r="BN23" s="74"/>
      <c r="BO23"/>
      <c r="BP23"/>
      <c r="BQ23" s="75"/>
      <c r="CV23" s="74"/>
      <c r="CW23"/>
      <c r="CX23"/>
      <c r="CY23" s="75"/>
      <c r="ED23" s="74"/>
      <c r="EE23"/>
      <c r="EF23"/>
      <c r="EG23" s="75"/>
      <c r="FL23" s="74"/>
      <c r="FM23"/>
      <c r="FN23"/>
      <c r="FO23" s="75"/>
      <c r="GT23" s="74"/>
      <c r="GU23"/>
      <c r="GV23"/>
      <c r="GW23" s="75"/>
      <c r="IB23" s="74"/>
      <c r="IC23"/>
      <c r="ID23"/>
      <c r="IE23" s="75"/>
      <c r="JJ23" s="74"/>
      <c r="JK23"/>
      <c r="JL23"/>
      <c r="JM23" s="75"/>
      <c r="KR23" s="74"/>
      <c r="KS23"/>
      <c r="KT23"/>
      <c r="KU23" s="75"/>
      <c r="LZ23" s="74"/>
      <c r="MA23"/>
      <c r="MB23"/>
      <c r="MC23" s="75"/>
      <c r="NH23" s="74"/>
      <c r="NI23"/>
      <c r="NJ23"/>
      <c r="NK23" s="75"/>
      <c r="OP23" s="74"/>
      <c r="OQ23"/>
      <c r="OR23"/>
    </row>
    <row r="24" spans="1:408" s="73" customFormat="1" x14ac:dyDescent="0.2">
      <c r="A24" s="75"/>
      <c r="AF24" s="74"/>
      <c r="AG24"/>
      <c r="AH24"/>
      <c r="AI24" s="75"/>
      <c r="BN24" s="74"/>
      <c r="BO24"/>
      <c r="BP24"/>
      <c r="BQ24" s="75"/>
      <c r="CV24" s="74"/>
      <c r="CW24"/>
      <c r="CX24"/>
      <c r="CY24" s="75"/>
      <c r="ED24" s="74"/>
      <c r="EE24"/>
      <c r="EF24"/>
      <c r="EG24" s="75"/>
      <c r="FL24" s="74"/>
      <c r="FM24"/>
      <c r="FN24"/>
      <c r="FO24" s="75"/>
      <c r="GT24" s="74"/>
      <c r="GU24"/>
      <c r="GV24"/>
      <c r="GW24" s="75"/>
      <c r="IB24" s="74"/>
      <c r="IC24"/>
      <c r="ID24"/>
      <c r="IE24" s="75"/>
      <c r="JJ24" s="74"/>
      <c r="JK24"/>
      <c r="JL24"/>
      <c r="JM24" s="75"/>
      <c r="KR24" s="74"/>
      <c r="KS24"/>
      <c r="KT24"/>
      <c r="KU24" s="75"/>
      <c r="LZ24" s="74"/>
      <c r="MA24"/>
      <c r="MB24"/>
      <c r="MC24" s="75"/>
      <c r="NH24" s="74"/>
      <c r="NI24"/>
      <c r="NJ24"/>
      <c r="NK24" s="75"/>
      <c r="OP24" s="74"/>
      <c r="OQ24"/>
      <c r="OR24"/>
    </row>
  </sheetData>
  <sheetProtection selectLockedCells="1" selectUnlockedCells="1"/>
  <phoneticPr fontId="13" type="noConversion"/>
  <conditionalFormatting sqref="A3:XFD99">
    <cfRule type="expression" dxfId="5" priority="1">
      <formula>IF(AND(RIGHT(A$2,1)&lt;&gt;" ",A$4&lt;&gt;""),TRUE)</formula>
    </cfRule>
    <cfRule type="expression" dxfId="4" priority="36" stopIfTrue="1">
      <formula>IF(AND(WEEKDAY(A$4)=1,A$4&lt;&gt;""),TRUE)</formula>
    </cfRule>
    <cfRule type="expression" dxfId="3" priority="38" stopIfTrue="1">
      <formula>AND(WEEKDAY(A$4)=7,A$4&lt;&gt;"")</formula>
    </cfRule>
  </conditionalFormatting>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1"/>
  <dimension ref="A3:NC26"/>
  <sheetViews>
    <sheetView workbookViewId="0">
      <pane xSplit="1" ySplit="6" topLeftCell="B7" activePane="bottomRight" state="frozen"/>
      <selection pane="topRight" activeCell="B1" sqref="B1"/>
      <selection pane="bottomLeft" activeCell="A7" sqref="A7"/>
      <selection pane="bottomRight" activeCell="A3" sqref="A3"/>
    </sheetView>
  </sheetViews>
  <sheetFormatPr baseColWidth="10" defaultColWidth="3.28515625" defaultRowHeight="12.75" x14ac:dyDescent="0.2"/>
  <cols>
    <col min="1" max="1" width="21.140625" customWidth="1"/>
  </cols>
  <sheetData>
    <row r="3" spans="1:367" s="93" customFormat="1" ht="78" customHeight="1" x14ac:dyDescent="0.2">
      <c r="B3" s="93" t="str">
        <f>IF(B6="","",IFERROR(VLOOKUP(B6,'Jours fériés'!$A$4:$B$203,2,0)," "))</f>
        <v>Jour de l'an</v>
      </c>
      <c r="C3" s="93" t="str">
        <f>IF(C6="","",IFERROR(VLOOKUP(C6,'Jours fériés'!$A$4:$B$203,2,0)," "))</f>
        <v xml:space="preserve"> </v>
      </c>
      <c r="D3" s="93" t="str">
        <f>IF(D6="","",IFERROR(VLOOKUP(D6,'Jours fériés'!$A$4:$B$203,2,0)," "))</f>
        <v xml:space="preserve"> </v>
      </c>
      <c r="E3" s="93" t="str">
        <f>IF(E6="","",IFERROR(VLOOKUP(E6,'Jours fériés'!$A$4:$B$203,2,0)," "))</f>
        <v xml:space="preserve"> </v>
      </c>
      <c r="F3" s="93" t="str">
        <f>IF(F6="","",IFERROR(VLOOKUP(F6,'Jours fériés'!$A$4:$B$203,2,0)," "))</f>
        <v xml:space="preserve"> </v>
      </c>
      <c r="G3" s="93" t="str">
        <f>IF(G6="","",IFERROR(VLOOKUP(G6,'Jours fériés'!$A$4:$B$203,2,0)," "))</f>
        <v xml:space="preserve"> </v>
      </c>
      <c r="H3" s="93" t="str">
        <f>IF(H6="","",IFERROR(VLOOKUP(H6,'Jours fériés'!$A$4:$B$203,2,0)," "))</f>
        <v xml:space="preserve"> </v>
      </c>
      <c r="I3" s="93" t="str">
        <f>IF(I6="","",IFERROR(VLOOKUP(I6,'Jours fériés'!$A$4:$B$203,2,0)," "))</f>
        <v xml:space="preserve"> </v>
      </c>
      <c r="J3" s="93" t="str">
        <f>IF(J6="","",IFERROR(VLOOKUP(J6,'Jours fériés'!$A$4:$B$203,2,0)," "))</f>
        <v xml:space="preserve"> </v>
      </c>
      <c r="K3" s="93" t="str">
        <f>IF(K6="","",IFERROR(VLOOKUP(K6,'Jours fériés'!$A$4:$B$203,2,0)," "))</f>
        <v xml:space="preserve"> </v>
      </c>
      <c r="L3" s="93" t="str">
        <f>IF(L6="","",IFERROR(VLOOKUP(L6,'Jours fériés'!$A$4:$B$203,2,0)," "))</f>
        <v xml:space="preserve"> </v>
      </c>
      <c r="M3" s="93" t="str">
        <f>IF(M6="","",IFERROR(VLOOKUP(M6,'Jours fériés'!$A$4:$B$203,2,0)," "))</f>
        <v xml:space="preserve"> </v>
      </c>
      <c r="N3" s="93" t="str">
        <f>IF(N6="","",IFERROR(VLOOKUP(N6,'Jours fériés'!$A$4:$B$203,2,0)," "))</f>
        <v xml:space="preserve"> </v>
      </c>
      <c r="O3" s="93" t="str">
        <f>IF(O6="","",IFERROR(VLOOKUP(O6,'Jours fériés'!$A$4:$B$203,2,0)," "))</f>
        <v xml:space="preserve"> </v>
      </c>
      <c r="P3" s="93" t="str">
        <f>IF(P6="","",IFERROR(VLOOKUP(P6,'Jours fériés'!$A$4:$B$203,2,0)," "))</f>
        <v xml:space="preserve"> </v>
      </c>
      <c r="Q3" s="93" t="str">
        <f>IF(Q6="","",IFERROR(VLOOKUP(Q6,'Jours fériés'!$A$4:$B$203,2,0)," "))</f>
        <v xml:space="preserve"> </v>
      </c>
      <c r="R3" s="93" t="str">
        <f>IF(R6="","",IFERROR(VLOOKUP(R6,'Jours fériés'!$A$4:$B$203,2,0)," "))</f>
        <v xml:space="preserve"> </v>
      </c>
      <c r="S3" s="93" t="str">
        <f>IF(S6="","",IFERROR(VLOOKUP(S6,'Jours fériés'!$A$4:$B$203,2,0)," "))</f>
        <v xml:space="preserve"> </v>
      </c>
      <c r="T3" s="93" t="str">
        <f>IF(T6="","",IFERROR(VLOOKUP(T6,'Jours fériés'!$A$4:$B$203,2,0)," "))</f>
        <v xml:space="preserve"> </v>
      </c>
      <c r="U3" s="93" t="str">
        <f>IF(U6="","",IFERROR(VLOOKUP(U6,'Jours fériés'!$A$4:$B$203,2,0)," "))</f>
        <v xml:space="preserve"> </v>
      </c>
      <c r="V3" s="93" t="str">
        <f>IF(V6="","",IFERROR(VLOOKUP(V6,'Jours fériés'!$A$4:$B$203,2,0)," "))</f>
        <v xml:space="preserve"> </v>
      </c>
      <c r="W3" s="93" t="str">
        <f>IF(W6="","",IFERROR(VLOOKUP(W6,'Jours fériés'!$A$4:$B$203,2,0)," "))</f>
        <v xml:space="preserve"> </v>
      </c>
      <c r="X3" s="93" t="str">
        <f>IF(X6="","",IFERROR(VLOOKUP(X6,'Jours fériés'!$A$4:$B$203,2,0)," "))</f>
        <v xml:space="preserve"> </v>
      </c>
      <c r="Y3" s="93" t="str">
        <f>IF(Y6="","",IFERROR(VLOOKUP(Y6,'Jours fériés'!$A$4:$B$203,2,0)," "))</f>
        <v xml:space="preserve"> </v>
      </c>
      <c r="Z3" s="93" t="str">
        <f>IF(Z6="","",IFERROR(VLOOKUP(Z6,'Jours fériés'!$A$4:$B$203,2,0)," "))</f>
        <v xml:space="preserve"> </v>
      </c>
      <c r="AA3" s="93" t="str">
        <f>IF(AA6="","",IFERROR(VLOOKUP(AA6,'Jours fériés'!$A$4:$B$203,2,0)," "))</f>
        <v xml:space="preserve"> </v>
      </c>
      <c r="AB3" s="93" t="str">
        <f>IF(AB6="","",IFERROR(VLOOKUP(AB6,'Jours fériés'!$A$4:$B$203,2,0)," "))</f>
        <v xml:space="preserve"> </v>
      </c>
      <c r="AC3" s="93" t="str">
        <f>IF(AC6="","",IFERROR(VLOOKUP(AC6,'Jours fériés'!$A$4:$B$203,2,0)," "))</f>
        <v xml:space="preserve"> </v>
      </c>
      <c r="AD3" s="93" t="str">
        <f>IF(AD6="","",IFERROR(VLOOKUP(AD6,'Jours fériés'!$A$4:$B$203,2,0)," "))</f>
        <v xml:space="preserve"> </v>
      </c>
      <c r="AE3" s="93" t="str">
        <f>IF(AE6="","",IFERROR(VLOOKUP(AE6,'Jours fériés'!$A$4:$B$203,2,0)," "))</f>
        <v xml:space="preserve"> </v>
      </c>
      <c r="AF3" s="93" t="str">
        <f>IF(AF6="","",IFERROR(VLOOKUP(AF6,'Jours fériés'!$A$4:$B$203,2,0)," "))</f>
        <v xml:space="preserve"> </v>
      </c>
      <c r="AG3" s="93" t="str">
        <f>IF(AG6="","",IFERROR(VLOOKUP(AG6,'Jours fériés'!$A$4:$B$203,2,0)," "))</f>
        <v xml:space="preserve"> </v>
      </c>
      <c r="AH3" s="93" t="str">
        <f>IF(AH6="","",IFERROR(VLOOKUP(AH6,'Jours fériés'!$A$4:$B$203,2,0)," "))</f>
        <v xml:space="preserve"> </v>
      </c>
      <c r="AI3" s="93" t="str">
        <f>IF(AI6="","",IFERROR(VLOOKUP(AI6,'Jours fériés'!$A$4:$B$203,2,0)," "))</f>
        <v xml:space="preserve"> </v>
      </c>
      <c r="AJ3" s="93" t="str">
        <f>IF(AJ6="","",IFERROR(VLOOKUP(AJ6,'Jours fériés'!$A$4:$B$203,2,0)," "))</f>
        <v xml:space="preserve"> </v>
      </c>
      <c r="AK3" s="93" t="str">
        <f>IF(AK6="","",IFERROR(VLOOKUP(AK6,'Jours fériés'!$A$4:$B$203,2,0)," "))</f>
        <v xml:space="preserve"> </v>
      </c>
      <c r="AL3" s="93" t="str">
        <f>IF(AL6="","",IFERROR(VLOOKUP(AL6,'Jours fériés'!$A$4:$B$203,2,0)," "))</f>
        <v xml:space="preserve"> </v>
      </c>
      <c r="AM3" s="93" t="str">
        <f>IF(AM6="","",IFERROR(VLOOKUP(AM6,'Jours fériés'!$A$4:$B$203,2,0)," "))</f>
        <v xml:space="preserve"> </v>
      </c>
      <c r="AN3" s="93" t="str">
        <f>IF(AN6="","",IFERROR(VLOOKUP(AN6,'Jours fériés'!$A$4:$B$203,2,0)," "))</f>
        <v xml:space="preserve"> </v>
      </c>
      <c r="AO3" s="93" t="str">
        <f>IF(AO6="","",IFERROR(VLOOKUP(AO6,'Jours fériés'!$A$4:$B$203,2,0)," "))</f>
        <v xml:space="preserve"> </v>
      </c>
      <c r="AP3" s="93" t="str">
        <f>IF(AP6="","",IFERROR(VLOOKUP(AP6,'Jours fériés'!$A$4:$B$203,2,0)," "))</f>
        <v xml:space="preserve"> </v>
      </c>
      <c r="AQ3" s="93" t="str">
        <f>IF(AQ6="","",IFERROR(VLOOKUP(AQ6,'Jours fériés'!$A$4:$B$203,2,0)," "))</f>
        <v xml:space="preserve"> </v>
      </c>
      <c r="AR3" s="93" t="str">
        <f>IF(AR6="","",IFERROR(VLOOKUP(AR6,'Jours fériés'!$A$4:$B$203,2,0)," "))</f>
        <v xml:space="preserve"> </v>
      </c>
      <c r="AS3" s="93" t="str">
        <f>IF(AS6="","",IFERROR(VLOOKUP(AS6,'Jours fériés'!$A$4:$B$203,2,0)," "))</f>
        <v xml:space="preserve"> </v>
      </c>
      <c r="AT3" s="93" t="str">
        <f>IF(AT6="","",IFERROR(VLOOKUP(AT6,'Jours fériés'!$A$4:$B$203,2,0)," "))</f>
        <v xml:space="preserve"> </v>
      </c>
      <c r="AU3" s="93" t="str">
        <f>IF(AU6="","",IFERROR(VLOOKUP(AU6,'Jours fériés'!$A$4:$B$203,2,0)," "))</f>
        <v xml:space="preserve"> </v>
      </c>
      <c r="AV3" s="93" t="str">
        <f>IF(AV6="","",IFERROR(VLOOKUP(AV6,'Jours fériés'!$A$4:$B$203,2,0)," "))</f>
        <v xml:space="preserve"> </v>
      </c>
      <c r="AW3" s="93" t="str">
        <f>IF(AW6="","",IFERROR(VLOOKUP(AW6,'Jours fériés'!$A$4:$B$203,2,0)," "))</f>
        <v xml:space="preserve"> </v>
      </c>
      <c r="AX3" s="93" t="str">
        <f>IF(AX6="","",IFERROR(VLOOKUP(AX6,'Jours fériés'!$A$4:$B$203,2,0)," "))</f>
        <v xml:space="preserve"> </v>
      </c>
      <c r="AY3" s="93" t="str">
        <f>IF(AY6="","",IFERROR(VLOOKUP(AY6,'Jours fériés'!$A$4:$B$203,2,0)," "))</f>
        <v xml:space="preserve"> </v>
      </c>
      <c r="AZ3" s="93" t="str">
        <f>IF(AZ6="","",IFERROR(VLOOKUP(AZ6,'Jours fériés'!$A$4:$B$203,2,0)," "))</f>
        <v xml:space="preserve"> </v>
      </c>
      <c r="BA3" s="93" t="str">
        <f>IF(BA6="","",IFERROR(VLOOKUP(BA6,'Jours fériés'!$A$4:$B$203,2,0)," "))</f>
        <v xml:space="preserve"> </v>
      </c>
      <c r="BB3" s="93" t="str">
        <f>IF(BB6="","",IFERROR(VLOOKUP(BB6,'Jours fériés'!$A$4:$B$203,2,0)," "))</f>
        <v xml:space="preserve"> </v>
      </c>
      <c r="BC3" s="93" t="str">
        <f>IF(BC6="","",IFERROR(VLOOKUP(BC6,'Jours fériés'!$A$4:$B$203,2,0)," "))</f>
        <v xml:space="preserve"> </v>
      </c>
      <c r="BD3" s="93" t="str">
        <f>IF(BD6="","",IFERROR(VLOOKUP(BD6,'Jours fériés'!$A$4:$B$203,2,0)," "))</f>
        <v xml:space="preserve"> </v>
      </c>
      <c r="BE3" s="93" t="str">
        <f>IF(BE6="","",IFERROR(VLOOKUP(BE6,'Jours fériés'!$A$4:$B$203,2,0)," "))</f>
        <v xml:space="preserve"> </v>
      </c>
      <c r="BF3" s="93" t="str">
        <f>IF(BF6="","",IFERROR(VLOOKUP(BF6,'Jours fériés'!$A$4:$B$203,2,0)," "))</f>
        <v xml:space="preserve"> </v>
      </c>
      <c r="BG3" s="93" t="str">
        <f>IF(BG6="","",IFERROR(VLOOKUP(BG6,'Jours fériés'!$A$4:$B$203,2,0)," "))</f>
        <v xml:space="preserve"> </v>
      </c>
      <c r="BH3" s="93" t="str">
        <f>IF(BH6="","",IFERROR(VLOOKUP(BH6,'Jours fériés'!$A$4:$B$203,2,0)," "))</f>
        <v xml:space="preserve"> </v>
      </c>
      <c r="BI3" s="93" t="str">
        <f>IF(BI6="","",IFERROR(VLOOKUP(BI6,'Jours fériés'!$A$4:$B$203,2,0)," "))</f>
        <v xml:space="preserve"> </v>
      </c>
      <c r="BJ3" s="93" t="str">
        <f>IF(BJ6="","",IFERROR(VLOOKUP(BJ6,'Jours fériés'!$A$4:$B$203,2,0)," "))</f>
        <v xml:space="preserve"> </v>
      </c>
      <c r="BK3" s="93" t="str">
        <f>IF(BK6="","",IFERROR(VLOOKUP(BK6,'Jours fériés'!$A$4:$B$203,2,0)," "))</f>
        <v xml:space="preserve"> </v>
      </c>
      <c r="BL3" s="93" t="str">
        <f>IF(BL6="","",IFERROR(VLOOKUP(BL6,'Jours fériés'!$A$4:$B$203,2,0)," "))</f>
        <v xml:space="preserve"> </v>
      </c>
      <c r="BM3" s="93" t="str">
        <f>IF(BM6="","",IFERROR(VLOOKUP(BM6,'Jours fériés'!$A$4:$B$203,2,0)," "))</f>
        <v xml:space="preserve"> </v>
      </c>
      <c r="BN3" s="93" t="str">
        <f>IF(BN6="","",IFERROR(VLOOKUP(BN6,'Jours fériés'!$A$4:$B$203,2,0)," "))</f>
        <v xml:space="preserve"> </v>
      </c>
      <c r="BO3" s="93" t="str">
        <f>IF(BO6="","",IFERROR(VLOOKUP(BO6,'Jours fériés'!$A$4:$B$203,2,0)," "))</f>
        <v xml:space="preserve"> </v>
      </c>
      <c r="BP3" s="93" t="str">
        <f>IF(BP6="","",IFERROR(VLOOKUP(BP6,'Jours fériés'!$A$4:$B$203,2,0)," "))</f>
        <v xml:space="preserve"> </v>
      </c>
      <c r="BQ3" s="93" t="str">
        <f>IF(BQ6="","",IFERROR(VLOOKUP(BQ6,'Jours fériés'!$A$4:$B$203,2,0)," "))</f>
        <v xml:space="preserve"> </v>
      </c>
      <c r="BR3" s="93" t="str">
        <f>IF(BR6="","",IFERROR(VLOOKUP(BR6,'Jours fériés'!$A$4:$B$203,2,0)," "))</f>
        <v xml:space="preserve"> </v>
      </c>
      <c r="BS3" s="93" t="str">
        <f>IF(BS6="","",IFERROR(VLOOKUP(BS6,'Jours fériés'!$A$4:$B$203,2,0)," "))</f>
        <v xml:space="preserve"> </v>
      </c>
      <c r="BT3" s="93" t="str">
        <f>IF(BT6="","",IFERROR(VLOOKUP(BT6,'Jours fériés'!$A$4:$B$203,2,0)," "))</f>
        <v xml:space="preserve"> </v>
      </c>
      <c r="BU3" s="93" t="str">
        <f>IF(BU6="","",IFERROR(VLOOKUP(BU6,'Jours fériés'!$A$4:$B$203,2,0)," "))</f>
        <v xml:space="preserve"> </v>
      </c>
      <c r="BV3" s="93" t="str">
        <f>IF(BV6="","",IFERROR(VLOOKUP(BV6,'Jours fériés'!$A$4:$B$203,2,0)," "))</f>
        <v xml:space="preserve"> </v>
      </c>
      <c r="BW3" s="93" t="str">
        <f>IF(BW6="","",IFERROR(VLOOKUP(BW6,'Jours fériés'!$A$4:$B$203,2,0)," "))</f>
        <v xml:space="preserve"> </v>
      </c>
      <c r="BX3" s="93" t="str">
        <f>IF(BX6="","",IFERROR(VLOOKUP(BX6,'Jours fériés'!$A$4:$B$203,2,0)," "))</f>
        <v xml:space="preserve"> </v>
      </c>
      <c r="BY3" s="93" t="str">
        <f>IF(BY6="","",IFERROR(VLOOKUP(BY6,'Jours fériés'!$A$4:$B$203,2,0)," "))</f>
        <v xml:space="preserve"> </v>
      </c>
      <c r="BZ3" s="93" t="str">
        <f>IF(BZ6="","",IFERROR(VLOOKUP(BZ6,'Jours fériés'!$A$4:$B$203,2,0)," "))</f>
        <v xml:space="preserve"> </v>
      </c>
      <c r="CA3" s="93" t="str">
        <f>IF(CA6="","",IFERROR(VLOOKUP(CA6,'Jours fériés'!$A$4:$B$203,2,0)," "))</f>
        <v xml:space="preserve"> </v>
      </c>
      <c r="CB3" s="93" t="str">
        <f>IF(CB6="","",IFERROR(VLOOKUP(CB6,'Jours fériés'!$A$4:$B$203,2,0)," "))</f>
        <v xml:space="preserve"> </v>
      </c>
      <c r="CC3" s="93" t="str">
        <f>IF(CC6="","",IFERROR(VLOOKUP(CC6,'Jours fériés'!$A$4:$B$203,2,0)," "))</f>
        <v xml:space="preserve"> </v>
      </c>
      <c r="CD3" s="93" t="str">
        <f>IF(CD6="","",IFERROR(VLOOKUP(CD6,'Jours fériés'!$A$4:$B$203,2,0)," "))</f>
        <v xml:space="preserve"> </v>
      </c>
      <c r="CE3" s="93" t="str">
        <f>IF(CE6="","",IFERROR(VLOOKUP(CE6,'Jours fériés'!$A$4:$B$203,2,0)," "))</f>
        <v xml:space="preserve"> </v>
      </c>
      <c r="CF3" s="93" t="str">
        <f>IF(CF6="","",IFERROR(VLOOKUP(CF6,'Jours fériés'!$A$4:$B$203,2,0)," "))</f>
        <v xml:space="preserve"> </v>
      </c>
      <c r="CG3" s="93" t="str">
        <f>IF(CG6="","",IFERROR(VLOOKUP(CG6,'Jours fériés'!$A$4:$B$203,2,0)," "))</f>
        <v xml:space="preserve"> </v>
      </c>
      <c r="CH3" s="93" t="str">
        <f>IF(CH6="","",IFERROR(VLOOKUP(CH6,'Jours fériés'!$A$4:$B$203,2,0)," "))</f>
        <v xml:space="preserve"> </v>
      </c>
      <c r="CI3" s="93" t="str">
        <f>IF(CI6="","",IFERROR(VLOOKUP(CI6,'Jours fériés'!$A$4:$B$203,2,0)," "))</f>
        <v xml:space="preserve"> </v>
      </c>
      <c r="CJ3" s="93" t="str">
        <f>IF(CJ6="","",IFERROR(VLOOKUP(CJ6,'Jours fériés'!$A$4:$B$203,2,0)," "))</f>
        <v xml:space="preserve"> </v>
      </c>
      <c r="CK3" s="93" t="str">
        <f>IF(CK6="","",IFERROR(VLOOKUP(CK6,'Jours fériés'!$A$4:$B$203,2,0)," "))</f>
        <v xml:space="preserve">heure d'été +1h </v>
      </c>
      <c r="CL3" s="93" t="str">
        <f>IF(CL6="","",IFERROR(VLOOKUP(CL6,'Jours fériés'!$A$4:$B$203,2,0)," "))</f>
        <v xml:space="preserve"> </v>
      </c>
      <c r="CM3" s="93" t="str">
        <f>IF(CM6="","",IFERROR(VLOOKUP(CM6,'Jours fériés'!$A$4:$B$203,2,0)," "))</f>
        <v xml:space="preserve"> </v>
      </c>
      <c r="CN3" s="93" t="str">
        <f>IF(CN6="","",IFERROR(VLOOKUP(CN6,'Jours fériés'!$A$4:$B$203,2,0)," "))</f>
        <v xml:space="preserve"> </v>
      </c>
      <c r="CO3" s="93" t="str">
        <f>IF(CO6="","",IFERROR(VLOOKUP(CO6,'Jours fériés'!$A$4:$B$203,2,0)," "))</f>
        <v xml:space="preserve"> </v>
      </c>
      <c r="CP3" s="93" t="str">
        <f>IF(CP6="","",IFERROR(VLOOKUP(CP6,'Jours fériés'!$A$4:$B$203,2,0)," "))</f>
        <v xml:space="preserve"> </v>
      </c>
      <c r="CQ3" s="93" t="str">
        <f>IF(CQ6="","",IFERROR(VLOOKUP(CQ6,'Jours fériés'!$A$4:$B$203,2,0)," "))</f>
        <v xml:space="preserve"> </v>
      </c>
      <c r="CR3" s="93" t="str">
        <f>IF(CR6="","",IFERROR(VLOOKUP(CR6,'Jours fériés'!$A$4:$B$203,2,0)," "))</f>
        <v>Pâques</v>
      </c>
      <c r="CS3" s="93" t="str">
        <f>IF(CS6="","",IFERROR(VLOOKUP(CS6,'Jours fériés'!$A$4:$B$203,2,0)," "))</f>
        <v> </v>
      </c>
      <c r="CT3" s="93" t="str">
        <f>IF(CT6="","",IFERROR(VLOOKUP(CT6,'Jours fériés'!$A$4:$B$203,2,0)," "))</f>
        <v xml:space="preserve"> </v>
      </c>
      <c r="CU3" s="93" t="str">
        <f>IF(CU6="","",IFERROR(VLOOKUP(CU6,'Jours fériés'!$A$4:$B$203,2,0)," "))</f>
        <v xml:space="preserve"> </v>
      </c>
      <c r="CV3" s="93" t="str">
        <f>IF(CV6="","",IFERROR(VLOOKUP(CV6,'Jours fériés'!$A$4:$B$203,2,0)," "))</f>
        <v xml:space="preserve"> </v>
      </c>
      <c r="CW3" s="93" t="str">
        <f>IF(CW6="","",IFERROR(VLOOKUP(CW6,'Jours fériés'!$A$4:$B$203,2,0)," "))</f>
        <v xml:space="preserve"> </v>
      </c>
      <c r="CX3" s="93" t="str">
        <f>IF(CX6="","",IFERROR(VLOOKUP(CX6,'Jours fériés'!$A$4:$B$203,2,0)," "))</f>
        <v xml:space="preserve"> </v>
      </c>
      <c r="CY3" s="93" t="str">
        <f>IF(CY6="","",IFERROR(VLOOKUP(CY6,'Jours fériés'!$A$4:$B$203,2,0)," "))</f>
        <v xml:space="preserve"> </v>
      </c>
      <c r="CZ3" s="93" t="str">
        <f>IF(CZ6="","",IFERROR(VLOOKUP(CZ6,'Jours fériés'!$A$4:$B$203,2,0)," "))</f>
        <v xml:space="preserve"> </v>
      </c>
      <c r="DA3" s="93" t="str">
        <f>IF(DA6="","",IFERROR(VLOOKUP(DA6,'Jours fériés'!$A$4:$B$203,2,0)," "))</f>
        <v xml:space="preserve"> </v>
      </c>
      <c r="DB3" s="93" t="str">
        <f>IF(DB6="","",IFERROR(VLOOKUP(DB6,'Jours fériés'!$A$4:$B$203,2,0)," "))</f>
        <v xml:space="preserve"> </v>
      </c>
      <c r="DC3" s="93" t="str">
        <f>IF(DC6="","",IFERROR(VLOOKUP(DC6,'Jours fériés'!$A$4:$B$203,2,0)," "))</f>
        <v xml:space="preserve"> </v>
      </c>
      <c r="DD3" s="93" t="str">
        <f>IF(DD6="","",IFERROR(VLOOKUP(DD6,'Jours fériés'!$A$4:$B$203,2,0)," "))</f>
        <v xml:space="preserve"> </v>
      </c>
      <c r="DE3" s="93" t="str">
        <f>IF(DE6="","",IFERROR(VLOOKUP(DE6,'Jours fériés'!$A$4:$B$203,2,0)," "))</f>
        <v xml:space="preserve"> </v>
      </c>
      <c r="DF3" s="93" t="str">
        <f>IF(DF6="","",IFERROR(VLOOKUP(DF6,'Jours fériés'!$A$4:$B$203,2,0)," "))</f>
        <v xml:space="preserve"> </v>
      </c>
      <c r="DG3" s="93" t="str">
        <f>IF(DG6="","",IFERROR(VLOOKUP(DG6,'Jours fériés'!$A$4:$B$203,2,0)," "))</f>
        <v xml:space="preserve"> </v>
      </c>
      <c r="DH3" s="93" t="str">
        <f>IF(DH6="","",IFERROR(VLOOKUP(DH6,'Jours fériés'!$A$4:$B$203,2,0)," "))</f>
        <v xml:space="preserve"> </v>
      </c>
      <c r="DI3" s="93" t="str">
        <f>IF(DI6="","",IFERROR(VLOOKUP(DI6,'Jours fériés'!$A$4:$B$203,2,0)," "))</f>
        <v xml:space="preserve"> </v>
      </c>
      <c r="DJ3" s="93" t="str">
        <f>IF(DJ6="","",IFERROR(VLOOKUP(DJ6,'Jours fériés'!$A$4:$B$203,2,0)," "))</f>
        <v xml:space="preserve"> </v>
      </c>
      <c r="DK3" s="93" t="str">
        <f>IF(DK6="","",IFERROR(VLOOKUP(DK6,'Jours fériés'!$A$4:$B$203,2,0)," "))</f>
        <v xml:space="preserve"> </v>
      </c>
      <c r="DL3" s="93" t="str">
        <f>IF(DL6="","",IFERROR(VLOOKUP(DL6,'Jours fériés'!$A$4:$B$203,2,0)," "))</f>
        <v xml:space="preserve"> </v>
      </c>
      <c r="DM3" s="93" t="str">
        <f>IF(DM6="","",IFERROR(VLOOKUP(DM6,'Jours fériés'!$A$4:$B$203,2,0)," "))</f>
        <v xml:space="preserve"> </v>
      </c>
      <c r="DN3" s="93" t="str">
        <f>IF(DN6="","",IFERROR(VLOOKUP(DN6,'Jours fériés'!$A$4:$B$203,2,0)," "))</f>
        <v xml:space="preserve"> </v>
      </c>
      <c r="DO3" s="93" t="str">
        <f>IF(DO6="","",IFERROR(VLOOKUP(DO6,'Jours fériés'!$A$4:$B$203,2,0)," "))</f>
        <v xml:space="preserve"> </v>
      </c>
      <c r="DP3" s="93" t="str">
        <f>IF(DP6="","",IFERROR(VLOOKUP(DP6,'Jours fériés'!$A$4:$B$203,2,0)," "))</f>
        <v xml:space="preserve"> </v>
      </c>
      <c r="DQ3" s="93" t="str">
        <f>IF(DQ6="","",IFERROR(VLOOKUP(DQ6,'Jours fériés'!$A$4:$B$203,2,0)," "))</f>
        <v xml:space="preserve"> </v>
      </c>
      <c r="DR3" s="93" t="str">
        <f>IF(DR6="","",IFERROR(VLOOKUP(DR6,'Jours fériés'!$A$4:$B$203,2,0)," "))</f>
        <v>Fête du Travail</v>
      </c>
      <c r="DS3" s="93" t="str">
        <f>IF(DS6="","",IFERROR(VLOOKUP(DS6,'Jours fériés'!$A$4:$B$203,2,0)," "))</f>
        <v xml:space="preserve"> </v>
      </c>
      <c r="DT3" s="93" t="str">
        <f>IF(DT6="","",IFERROR(VLOOKUP(DT6,'Jours fériés'!$A$4:$B$203,2,0)," "))</f>
        <v xml:space="preserve"> </v>
      </c>
      <c r="DU3" s="93" t="str">
        <f>IF(DU6="","",IFERROR(VLOOKUP(DU6,'Jours fériés'!$A$4:$B$203,2,0)," "))</f>
        <v xml:space="preserve"> </v>
      </c>
      <c r="DV3" s="93" t="str">
        <f>IF(DV6="","",IFERROR(VLOOKUP(DV6,'Jours fériés'!$A$4:$B$203,2,0)," "))</f>
        <v xml:space="preserve"> </v>
      </c>
      <c r="DW3" s="93" t="str">
        <f>IF(DW6="","",IFERROR(VLOOKUP(DW6,'Jours fériés'!$A$4:$B$203,2,0)," "))</f>
        <v xml:space="preserve"> </v>
      </c>
      <c r="DX3" s="93" t="str">
        <f>IF(DX6="","",IFERROR(VLOOKUP(DX6,'Jours fériés'!$A$4:$B$203,2,0)," "))</f>
        <v xml:space="preserve"> </v>
      </c>
      <c r="DY3" s="93" t="str">
        <f>IF(DY6="","",IFERROR(VLOOKUP(DY6,'Jours fériés'!$A$4:$B$203,2,0)," "))</f>
        <v>Victoire 1945</v>
      </c>
      <c r="DZ3" s="93" t="str">
        <f>IF(DZ6="","",IFERROR(VLOOKUP(DZ6,'Jours fériés'!$A$4:$B$203,2,0)," "))</f>
        <v xml:space="preserve"> </v>
      </c>
      <c r="EA3" s="93" t="str">
        <f>IF(EA6="","",IFERROR(VLOOKUP(EA6,'Jours fériés'!$A$4:$B$203,2,0)," "))</f>
        <v xml:space="preserve"> </v>
      </c>
      <c r="EB3" s="93" t="str">
        <f>IF(EB6="","",IFERROR(VLOOKUP(EB6,'Jours fériés'!$A$4:$B$203,2,0)," "))</f>
        <v xml:space="preserve"> </v>
      </c>
      <c r="EC3" s="93" t="str">
        <f>IF(EC6="","",IFERROR(VLOOKUP(EC6,'Jours fériés'!$A$4:$B$203,2,0)," "))</f>
        <v xml:space="preserve"> </v>
      </c>
      <c r="ED3" s="93" t="str">
        <f>IF(ED6="","",IFERROR(VLOOKUP(ED6,'Jours fériés'!$A$4:$B$203,2,0)," "))</f>
        <v xml:space="preserve"> </v>
      </c>
      <c r="EE3" s="93" t="str">
        <f>IF(EE6="","",IFERROR(VLOOKUP(EE6,'Jours fériés'!$A$4:$B$203,2,0)," "))</f>
        <v>Ascension</v>
      </c>
      <c r="EF3" s="93" t="str">
        <f>IF(EF6="","",IFERROR(VLOOKUP(EF6,'Jours fériés'!$A$4:$B$203,2,0)," "))</f>
        <v xml:space="preserve"> </v>
      </c>
      <c r="EG3" s="93" t="str">
        <f>IF(EG6="","",IFERROR(VLOOKUP(EG6,'Jours fériés'!$A$4:$B$203,2,0)," "))</f>
        <v xml:space="preserve"> </v>
      </c>
      <c r="EH3" s="93" t="str">
        <f>IF(EH6="","",IFERROR(VLOOKUP(EH6,'Jours fériés'!$A$4:$B$203,2,0)," "))</f>
        <v xml:space="preserve"> </v>
      </c>
      <c r="EI3" s="93" t="str">
        <f>IF(EI6="","",IFERROR(VLOOKUP(EI6,'Jours fériés'!$A$4:$B$203,2,0)," "))</f>
        <v xml:space="preserve"> </v>
      </c>
      <c r="EJ3" s="93" t="str">
        <f>IF(EJ6="","",IFERROR(VLOOKUP(EJ6,'Jours fériés'!$A$4:$B$203,2,0)," "))</f>
        <v xml:space="preserve"> </v>
      </c>
      <c r="EK3" s="93" t="str">
        <f>IF(EK6="","",IFERROR(VLOOKUP(EK6,'Jours fériés'!$A$4:$B$203,2,0)," "))</f>
        <v xml:space="preserve"> </v>
      </c>
      <c r="EL3" s="93" t="str">
        <f>IF(EL6="","",IFERROR(VLOOKUP(EL6,'Jours fériés'!$A$4:$B$203,2,0)," "))</f>
        <v xml:space="preserve"> </v>
      </c>
      <c r="EM3" s="93" t="str">
        <f>IF(EM6="","",IFERROR(VLOOKUP(EM6,'Jours fériés'!$A$4:$B$203,2,0)," "))</f>
        <v xml:space="preserve"> </v>
      </c>
      <c r="EN3" s="93" t="str">
        <f>IF(EN6="","",IFERROR(VLOOKUP(EN6,'Jours fériés'!$A$4:$B$203,2,0)," "))</f>
        <v xml:space="preserve"> </v>
      </c>
      <c r="EO3" s="93" t="str">
        <f>IF(EO6="","",IFERROR(VLOOKUP(EO6,'Jours fériés'!$A$4:$B$203,2,0)," "))</f>
        <v>Pentecôte</v>
      </c>
      <c r="EP3" s="93" t="str">
        <f>IF(EP6="","",IFERROR(VLOOKUP(EP6,'Jours fériés'!$A$4:$B$203,2,0)," "))</f>
        <v> </v>
      </c>
      <c r="EQ3" s="93" t="str">
        <f>IF(EQ6="","",IFERROR(VLOOKUP(EQ6,'Jours fériés'!$A$4:$B$203,2,0)," "))</f>
        <v xml:space="preserve"> </v>
      </c>
      <c r="ER3" s="93" t="str">
        <f>IF(ER6="","",IFERROR(VLOOKUP(ER6,'Jours fériés'!$A$4:$B$203,2,0)," "))</f>
        <v xml:space="preserve"> </v>
      </c>
      <c r="ES3" s="93" t="str">
        <f>IF(ES6="","",IFERROR(VLOOKUP(ES6,'Jours fériés'!$A$4:$B$203,2,0)," "))</f>
        <v xml:space="preserve"> </v>
      </c>
      <c r="ET3" s="93" t="str">
        <f>IF(ET6="","",IFERROR(VLOOKUP(ET6,'Jours fériés'!$A$4:$B$203,2,0)," "))</f>
        <v xml:space="preserve"> </v>
      </c>
      <c r="EU3" s="93" t="str">
        <f>IF(EU6="","",IFERROR(VLOOKUP(EU6,'Jours fériés'!$A$4:$B$203,2,0)," "))</f>
        <v xml:space="preserve"> </v>
      </c>
      <c r="EV3" s="93" t="str">
        <f>IF(EV6="","",IFERROR(VLOOKUP(EV6,'Jours fériés'!$A$4:$B$203,2,0)," "))</f>
        <v xml:space="preserve">Fête des mères </v>
      </c>
      <c r="EW3" s="93" t="str">
        <f>IF(EW6="","",IFERROR(VLOOKUP(EW6,'Jours fériés'!$A$4:$B$203,2,0)," "))</f>
        <v xml:space="preserve"> </v>
      </c>
      <c r="EX3" s="93" t="str">
        <f>IF(EX6="","",IFERROR(VLOOKUP(EX6,'Jours fériés'!$A$4:$B$203,2,0)," "))</f>
        <v xml:space="preserve"> </v>
      </c>
      <c r="EY3" s="93" t="str">
        <f>IF(EY6="","",IFERROR(VLOOKUP(EY6,'Jours fériés'!$A$4:$B$203,2,0)," "))</f>
        <v xml:space="preserve"> </v>
      </c>
      <c r="EZ3" s="93" t="str">
        <f>IF(EZ6="","",IFERROR(VLOOKUP(EZ6,'Jours fériés'!$A$4:$B$203,2,0)," "))</f>
        <v xml:space="preserve"> </v>
      </c>
      <c r="FA3" s="93" t="str">
        <f>IF(FA6="","",IFERROR(VLOOKUP(FA6,'Jours fériés'!$A$4:$B$203,2,0)," "))</f>
        <v xml:space="preserve"> </v>
      </c>
      <c r="FB3" s="93" t="str">
        <f>IF(FB6="","",IFERROR(VLOOKUP(FB6,'Jours fériés'!$A$4:$B$203,2,0)," "))</f>
        <v xml:space="preserve"> </v>
      </c>
      <c r="FC3" s="93" t="str">
        <f>IF(FC6="","",IFERROR(VLOOKUP(FC6,'Jours fériés'!$A$4:$B$203,2,0)," "))</f>
        <v xml:space="preserve"> </v>
      </c>
      <c r="FD3" s="93" t="str">
        <f>IF(FD6="","",IFERROR(VLOOKUP(FD6,'Jours fériés'!$A$4:$B$203,2,0)," "))</f>
        <v xml:space="preserve"> </v>
      </c>
      <c r="FE3" s="93" t="str">
        <f>IF(FE6="","",IFERROR(VLOOKUP(FE6,'Jours fériés'!$A$4:$B$203,2,0)," "))</f>
        <v xml:space="preserve"> </v>
      </c>
      <c r="FF3" s="93" t="str">
        <f>IF(FF6="","",IFERROR(VLOOKUP(FF6,'Jours fériés'!$A$4:$B$203,2,0)," "))</f>
        <v xml:space="preserve"> </v>
      </c>
      <c r="FG3" s="93" t="str">
        <f>IF(FG6="","",IFERROR(VLOOKUP(FG6,'Jours fériés'!$A$4:$B$203,2,0)," "))</f>
        <v xml:space="preserve"> </v>
      </c>
      <c r="FH3" s="93" t="str">
        <f>IF(FH6="","",IFERROR(VLOOKUP(FH6,'Jours fériés'!$A$4:$B$203,2,0)," "))</f>
        <v xml:space="preserve"> </v>
      </c>
      <c r="FI3" s="93" t="str">
        <f>IF(FI6="","",IFERROR(VLOOKUP(FI6,'Jours fériés'!$A$4:$B$203,2,0)," "))</f>
        <v xml:space="preserve"> </v>
      </c>
      <c r="FJ3" s="93" t="str">
        <f>IF(FJ6="","",IFERROR(VLOOKUP(FJ6,'Jours fériés'!$A$4:$B$203,2,0)," "))</f>
        <v xml:space="preserve"> </v>
      </c>
      <c r="FK3" s="93" t="str">
        <f>IF(FK6="","",IFERROR(VLOOKUP(FK6,'Jours fériés'!$A$4:$B$203,2,0)," "))</f>
        <v xml:space="preserve"> </v>
      </c>
      <c r="FL3" s="93" t="str">
        <f>IF(FL6="","",IFERROR(VLOOKUP(FL6,'Jours fériés'!$A$4:$B$203,2,0)," "))</f>
        <v xml:space="preserve"> </v>
      </c>
      <c r="FM3" s="93" t="str">
        <f>IF(FM6="","",IFERROR(VLOOKUP(FM6,'Jours fériés'!$A$4:$B$203,2,0)," "))</f>
        <v xml:space="preserve"> </v>
      </c>
      <c r="FN3" s="93" t="str">
        <f>IF(FN6="","",IFERROR(VLOOKUP(FN6,'Jours fériés'!$A$4:$B$203,2,0)," "))</f>
        <v xml:space="preserve"> </v>
      </c>
      <c r="FO3" s="93" t="str">
        <f>IF(FO6="","",IFERROR(VLOOKUP(FO6,'Jours fériés'!$A$4:$B$203,2,0)," "))</f>
        <v xml:space="preserve"> </v>
      </c>
      <c r="FP3" s="93" t="str">
        <f>IF(FP6="","",IFERROR(VLOOKUP(FP6,'Jours fériés'!$A$4:$B$203,2,0)," "))</f>
        <v xml:space="preserve"> </v>
      </c>
      <c r="FQ3" s="93" t="str">
        <f>IF(FQ6="","",IFERROR(VLOOKUP(FQ6,'Jours fériés'!$A$4:$B$203,2,0)," "))</f>
        <v xml:space="preserve"> </v>
      </c>
      <c r="FR3" s="93" t="str">
        <f>IF(FR6="","",IFERROR(VLOOKUP(FR6,'Jours fériés'!$A$4:$B$203,2,0)," "))</f>
        <v xml:space="preserve"> </v>
      </c>
      <c r="FS3" s="93" t="str">
        <f>IF(FS6="","",IFERROR(VLOOKUP(FS6,'Jours fériés'!$A$4:$B$203,2,0)," "))</f>
        <v xml:space="preserve"> </v>
      </c>
      <c r="FT3" s="93" t="str">
        <f>IF(FT6="","",IFERROR(VLOOKUP(FT6,'Jours fériés'!$A$4:$B$203,2,0)," "))</f>
        <v xml:space="preserve"> </v>
      </c>
      <c r="FU3" s="93" t="str">
        <f>IF(FU6="","",IFERROR(VLOOKUP(FU6,'Jours fériés'!$A$4:$B$203,2,0)," "))</f>
        <v xml:space="preserve"> </v>
      </c>
      <c r="FV3" s="93" t="str">
        <f>IF(FV6="","",IFERROR(VLOOKUP(FV6,'Jours fériés'!$A$4:$B$203,2,0)," "))</f>
        <v xml:space="preserve"> </v>
      </c>
      <c r="FW3" s="93" t="str">
        <f>IF(FW6="","",IFERROR(VLOOKUP(FW6,'Jours fériés'!$A$4:$B$203,2,0)," "))</f>
        <v xml:space="preserve"> </v>
      </c>
      <c r="FX3" s="93" t="str">
        <f>IF(FX6="","",IFERROR(VLOOKUP(FX6,'Jours fériés'!$A$4:$B$203,2,0)," "))</f>
        <v xml:space="preserve"> </v>
      </c>
      <c r="FY3" s="93" t="str">
        <f>IF(FY6="","",IFERROR(VLOOKUP(FY6,'Jours fériés'!$A$4:$B$203,2,0)," "))</f>
        <v xml:space="preserve"> </v>
      </c>
      <c r="FZ3" s="93" t="str">
        <f>IF(FZ6="","",IFERROR(VLOOKUP(FZ6,'Jours fériés'!$A$4:$B$203,2,0)," "))</f>
        <v xml:space="preserve"> </v>
      </c>
      <c r="GA3" s="93" t="str">
        <f>IF(GA6="","",IFERROR(VLOOKUP(GA6,'Jours fériés'!$A$4:$B$203,2,0)," "))</f>
        <v xml:space="preserve"> </v>
      </c>
      <c r="GB3" s="93" t="str">
        <f>IF(GB6="","",IFERROR(VLOOKUP(GB6,'Jours fériés'!$A$4:$B$203,2,0)," "))</f>
        <v xml:space="preserve"> </v>
      </c>
      <c r="GC3" s="93" t="str">
        <f>IF(GC6="","",IFERROR(VLOOKUP(GC6,'Jours fériés'!$A$4:$B$203,2,0)," "))</f>
        <v xml:space="preserve"> </v>
      </c>
      <c r="GD3" s="93" t="str">
        <f>IF(GD6="","",IFERROR(VLOOKUP(GD6,'Jours fériés'!$A$4:$B$203,2,0)," "))</f>
        <v xml:space="preserve"> </v>
      </c>
      <c r="GE3" s="93" t="str">
        <f>IF(GE6="","",IFERROR(VLOOKUP(GE6,'Jours fériés'!$A$4:$B$203,2,0)," "))</f>
        <v xml:space="preserve"> </v>
      </c>
      <c r="GF3" s="93" t="str">
        <f>IF(GF6="","",IFERROR(VLOOKUP(GF6,'Jours fériés'!$A$4:$B$203,2,0)," "))</f>
        <v xml:space="preserve"> </v>
      </c>
      <c r="GG3" s="93" t="str">
        <f>IF(GG6="","",IFERROR(VLOOKUP(GG6,'Jours fériés'!$A$4:$B$203,2,0)," "))</f>
        <v xml:space="preserve"> </v>
      </c>
      <c r="GH3" s="93" t="str">
        <f>IF(GH6="","",IFERROR(VLOOKUP(GH6,'Jours fériés'!$A$4:$B$203,2,0)," "))</f>
        <v xml:space="preserve"> </v>
      </c>
      <c r="GI3" s="93" t="str">
        <f>IF(GI6="","",IFERROR(VLOOKUP(GI6,'Jours fériés'!$A$4:$B$203,2,0)," "))</f>
        <v xml:space="preserve"> </v>
      </c>
      <c r="GJ3" s="93" t="str">
        <f>IF(GJ6="","",IFERROR(VLOOKUP(GJ6,'Jours fériés'!$A$4:$B$203,2,0)," "))</f>
        <v xml:space="preserve"> </v>
      </c>
      <c r="GK3" s="93" t="str">
        <f>IF(GK6="","",IFERROR(VLOOKUP(GK6,'Jours fériés'!$A$4:$B$203,2,0)," "))</f>
        <v xml:space="preserve"> </v>
      </c>
      <c r="GL3" s="93" t="str">
        <f>IF(GL6="","",IFERROR(VLOOKUP(GL6,'Jours fériés'!$A$4:$B$203,2,0)," "))</f>
        <v xml:space="preserve"> </v>
      </c>
      <c r="GM3" s="93" t="str">
        <f>IF(GM6="","",IFERROR(VLOOKUP(GM6,'Jours fériés'!$A$4:$B$203,2,0)," "))</f>
        <v xml:space="preserve"> </v>
      </c>
      <c r="GN3" s="93" t="str">
        <f>IF(GN6="","",IFERROR(VLOOKUP(GN6,'Jours fériés'!$A$4:$B$203,2,0)," "))</f>
        <v>Fête nationale</v>
      </c>
      <c r="GO3" s="93" t="str">
        <f>IF(GO6="","",IFERROR(VLOOKUP(GO6,'Jours fériés'!$A$4:$B$203,2,0)," "))</f>
        <v xml:space="preserve"> </v>
      </c>
      <c r="GP3" s="93" t="str">
        <f>IF(GP6="","",IFERROR(VLOOKUP(GP6,'Jours fériés'!$A$4:$B$203,2,0)," "))</f>
        <v xml:space="preserve"> </v>
      </c>
      <c r="GQ3" s="93" t="str">
        <f>IF(GQ6="","",IFERROR(VLOOKUP(GQ6,'Jours fériés'!$A$4:$B$203,2,0)," "))</f>
        <v xml:space="preserve"> </v>
      </c>
      <c r="GR3" s="93" t="str">
        <f>IF(GR6="","",IFERROR(VLOOKUP(GR6,'Jours fériés'!$A$4:$B$203,2,0)," "))</f>
        <v xml:space="preserve"> </v>
      </c>
      <c r="GS3" s="93" t="str">
        <f>IF(GS6="","",IFERROR(VLOOKUP(GS6,'Jours fériés'!$A$4:$B$203,2,0)," "))</f>
        <v xml:space="preserve"> </v>
      </c>
      <c r="GT3" s="93" t="str">
        <f>IF(GT6="","",IFERROR(VLOOKUP(GT6,'Jours fériés'!$A$4:$B$203,2,0)," "))</f>
        <v xml:space="preserve"> </v>
      </c>
      <c r="GU3" s="93" t="str">
        <f>IF(GU6="","",IFERROR(VLOOKUP(GU6,'Jours fériés'!$A$4:$B$203,2,0)," "))</f>
        <v xml:space="preserve"> </v>
      </c>
      <c r="GV3" s="93" t="str">
        <f>IF(GV6="","",IFERROR(VLOOKUP(GV6,'Jours fériés'!$A$4:$B$203,2,0)," "))</f>
        <v xml:space="preserve"> </v>
      </c>
      <c r="GW3" s="93" t="str">
        <f>IF(GW6="","",IFERROR(VLOOKUP(GW6,'Jours fériés'!$A$4:$B$203,2,0)," "))</f>
        <v xml:space="preserve"> </v>
      </c>
      <c r="GX3" s="93" t="str">
        <f>IF(GX6="","",IFERROR(VLOOKUP(GX6,'Jours fériés'!$A$4:$B$203,2,0)," "))</f>
        <v xml:space="preserve"> </v>
      </c>
      <c r="GY3" s="93" t="str">
        <f>IF(GY6="","",IFERROR(VLOOKUP(GY6,'Jours fériés'!$A$4:$B$203,2,0)," "))</f>
        <v xml:space="preserve"> </v>
      </c>
      <c r="GZ3" s="93" t="str">
        <f>IF(GZ6="","",IFERROR(VLOOKUP(GZ6,'Jours fériés'!$A$4:$B$203,2,0)," "))</f>
        <v xml:space="preserve"> </v>
      </c>
      <c r="HA3" s="93" t="str">
        <f>IF(HA6="","",IFERROR(VLOOKUP(HA6,'Jours fériés'!$A$4:$B$203,2,0)," "))</f>
        <v xml:space="preserve"> </v>
      </c>
      <c r="HB3" s="93" t="str">
        <f>IF(HB6="","",IFERROR(VLOOKUP(HB6,'Jours fériés'!$A$4:$B$203,2,0)," "))</f>
        <v xml:space="preserve"> </v>
      </c>
      <c r="HC3" s="93" t="str">
        <f>IF(HC6="","",IFERROR(VLOOKUP(HC6,'Jours fériés'!$A$4:$B$203,2,0)," "))</f>
        <v xml:space="preserve"> </v>
      </c>
      <c r="HD3" s="93" t="str">
        <f>IF(HD6="","",IFERROR(VLOOKUP(HD6,'Jours fériés'!$A$4:$B$203,2,0)," "))</f>
        <v xml:space="preserve"> </v>
      </c>
      <c r="HE3" s="93" t="str">
        <f>IF(HE6="","",IFERROR(VLOOKUP(HE6,'Jours fériés'!$A$4:$B$203,2,0)," "))</f>
        <v xml:space="preserve"> </v>
      </c>
      <c r="HF3" s="93" t="str">
        <f>IF(HF6="","",IFERROR(VLOOKUP(HF6,'Jours fériés'!$A$4:$B$203,2,0)," "))</f>
        <v xml:space="preserve"> </v>
      </c>
      <c r="HG3" s="93" t="str">
        <f>IF(HG6="","",IFERROR(VLOOKUP(HG6,'Jours fériés'!$A$4:$B$203,2,0)," "))</f>
        <v xml:space="preserve"> </v>
      </c>
      <c r="HH3" s="93" t="str">
        <f>IF(HH6="","",IFERROR(VLOOKUP(HH6,'Jours fériés'!$A$4:$B$203,2,0)," "))</f>
        <v xml:space="preserve"> </v>
      </c>
      <c r="HI3" s="93" t="str">
        <f>IF(HI6="","",IFERROR(VLOOKUP(HI6,'Jours fériés'!$A$4:$B$203,2,0)," "))</f>
        <v xml:space="preserve"> </v>
      </c>
      <c r="HJ3" s="93" t="str">
        <f>IF(HJ6="","",IFERROR(VLOOKUP(HJ6,'Jours fériés'!$A$4:$B$203,2,0)," "))</f>
        <v xml:space="preserve"> </v>
      </c>
      <c r="HK3" s="93" t="str">
        <f>IF(HK6="","",IFERROR(VLOOKUP(HK6,'Jours fériés'!$A$4:$B$203,2,0)," "))</f>
        <v xml:space="preserve"> </v>
      </c>
      <c r="HL3" s="93" t="str">
        <f>IF(HL6="","",IFERROR(VLOOKUP(HL6,'Jours fériés'!$A$4:$B$203,2,0)," "))</f>
        <v xml:space="preserve"> </v>
      </c>
      <c r="HM3" s="93" t="str">
        <f>IF(HM6="","",IFERROR(VLOOKUP(HM6,'Jours fériés'!$A$4:$B$203,2,0)," "))</f>
        <v xml:space="preserve"> </v>
      </c>
      <c r="HN3" s="93" t="str">
        <f>IF(HN6="","",IFERROR(VLOOKUP(HN6,'Jours fériés'!$A$4:$B$203,2,0)," "))</f>
        <v xml:space="preserve"> </v>
      </c>
      <c r="HO3" s="93" t="str">
        <f>IF(HO6="","",IFERROR(VLOOKUP(HO6,'Jours fériés'!$A$4:$B$203,2,0)," "))</f>
        <v xml:space="preserve"> </v>
      </c>
      <c r="HP3" s="93" t="str">
        <f>IF(HP6="","",IFERROR(VLOOKUP(HP6,'Jours fériés'!$A$4:$B$203,2,0)," "))</f>
        <v xml:space="preserve"> </v>
      </c>
      <c r="HQ3" s="93" t="str">
        <f>IF(HQ6="","",IFERROR(VLOOKUP(HQ6,'Jours fériés'!$A$4:$B$203,2,0)," "))</f>
        <v xml:space="preserve"> </v>
      </c>
      <c r="HR3" s="93" t="str">
        <f>IF(HR6="","",IFERROR(VLOOKUP(HR6,'Jours fériés'!$A$4:$B$203,2,0)," "))</f>
        <v xml:space="preserve"> </v>
      </c>
      <c r="HS3" s="93" t="str">
        <f>IF(HS6="","",IFERROR(VLOOKUP(HS6,'Jours fériés'!$A$4:$B$203,2,0)," "))</f>
        <v xml:space="preserve"> </v>
      </c>
      <c r="HT3" s="93" t="str">
        <f>IF(HT6="","",IFERROR(VLOOKUP(HT6,'Jours fériés'!$A$4:$B$203,2,0)," "))</f>
        <v>Assomption</v>
      </c>
      <c r="HU3" s="93" t="str">
        <f>IF(HU6="","",IFERROR(VLOOKUP(HU6,'Jours fériés'!$A$4:$B$203,2,0)," "))</f>
        <v xml:space="preserve"> </v>
      </c>
      <c r="HV3" s="93" t="str">
        <f>IF(HV6="","",IFERROR(VLOOKUP(HV6,'Jours fériés'!$A$4:$B$203,2,0)," "))</f>
        <v xml:space="preserve"> </v>
      </c>
      <c r="HW3" s="93" t="str">
        <f>IF(HW6="","",IFERROR(VLOOKUP(HW6,'Jours fériés'!$A$4:$B$203,2,0)," "))</f>
        <v xml:space="preserve"> </v>
      </c>
      <c r="HX3" s="93" t="str">
        <f>IF(HX6="","",IFERROR(VLOOKUP(HX6,'Jours fériés'!$A$4:$B$203,2,0)," "))</f>
        <v xml:space="preserve"> </v>
      </c>
      <c r="HY3" s="93" t="str">
        <f>IF(HY6="","",IFERROR(VLOOKUP(HY6,'Jours fériés'!$A$4:$B$203,2,0)," "))</f>
        <v xml:space="preserve"> </v>
      </c>
      <c r="HZ3" s="93" t="str">
        <f>IF(HZ6="","",IFERROR(VLOOKUP(HZ6,'Jours fériés'!$A$4:$B$203,2,0)," "))</f>
        <v xml:space="preserve"> </v>
      </c>
      <c r="IA3" s="93" t="str">
        <f>IF(IA6="","",IFERROR(VLOOKUP(IA6,'Jours fériés'!$A$4:$B$203,2,0)," "))</f>
        <v xml:space="preserve"> </v>
      </c>
      <c r="IB3" s="93" t="str">
        <f>IF(IB6="","",IFERROR(VLOOKUP(IB6,'Jours fériés'!$A$4:$B$203,2,0)," "))</f>
        <v xml:space="preserve"> </v>
      </c>
      <c r="IC3" s="93" t="str">
        <f>IF(IC6="","",IFERROR(VLOOKUP(IC6,'Jours fériés'!$A$4:$B$203,2,0)," "))</f>
        <v xml:space="preserve"> </v>
      </c>
      <c r="ID3" s="93" t="str">
        <f>IF(ID6="","",IFERROR(VLOOKUP(ID6,'Jours fériés'!$A$4:$B$203,2,0)," "))</f>
        <v xml:space="preserve"> </v>
      </c>
      <c r="IE3" s="93" t="str">
        <f>IF(IE6="","",IFERROR(VLOOKUP(IE6,'Jours fériés'!$A$4:$B$203,2,0)," "))</f>
        <v xml:space="preserve"> </v>
      </c>
      <c r="IF3" s="93" t="str">
        <f>IF(IF6="","",IFERROR(VLOOKUP(IF6,'Jours fériés'!$A$4:$B$203,2,0)," "))</f>
        <v xml:space="preserve"> </v>
      </c>
      <c r="IG3" s="93" t="str">
        <f>IF(IG6="","",IFERROR(VLOOKUP(IG6,'Jours fériés'!$A$4:$B$203,2,0)," "))</f>
        <v xml:space="preserve"> </v>
      </c>
      <c r="IH3" s="93" t="str">
        <f>IF(IH6="","",IFERROR(VLOOKUP(IH6,'Jours fériés'!$A$4:$B$203,2,0)," "))</f>
        <v xml:space="preserve"> </v>
      </c>
      <c r="II3" s="93" t="str">
        <f>IF(II6="","",IFERROR(VLOOKUP(II6,'Jours fériés'!$A$4:$B$203,2,0)," "))</f>
        <v xml:space="preserve"> </v>
      </c>
      <c r="IJ3" s="93" t="str">
        <f>IF(IJ6="","",IFERROR(VLOOKUP(IJ6,'Jours fériés'!$A$4:$B$203,2,0)," "))</f>
        <v xml:space="preserve"> </v>
      </c>
      <c r="IK3" s="93" t="str">
        <f>IF(IK6="","",IFERROR(VLOOKUP(IK6,'Jours fériés'!$A$4:$B$203,2,0)," "))</f>
        <v xml:space="preserve"> </v>
      </c>
      <c r="IL3" s="93" t="str">
        <f>IF(IL6="","",IFERROR(VLOOKUP(IL6,'Jours fériés'!$A$4:$B$203,2,0)," "))</f>
        <v xml:space="preserve"> </v>
      </c>
      <c r="IM3" s="93" t="str">
        <f>IF(IM6="","",IFERROR(VLOOKUP(IM6,'Jours fériés'!$A$4:$B$203,2,0)," "))</f>
        <v xml:space="preserve"> </v>
      </c>
      <c r="IN3" s="93" t="str">
        <f>IF(IN6="","",IFERROR(VLOOKUP(IN6,'Jours fériés'!$A$4:$B$203,2,0)," "))</f>
        <v xml:space="preserve"> </v>
      </c>
      <c r="IO3" s="93" t="str">
        <f>IF(IO6="","",IFERROR(VLOOKUP(IO6,'Jours fériés'!$A$4:$B$203,2,0)," "))</f>
        <v xml:space="preserve"> </v>
      </c>
      <c r="IP3" s="93" t="str">
        <f>IF(IP6="","",IFERROR(VLOOKUP(IP6,'Jours fériés'!$A$4:$B$203,2,0)," "))</f>
        <v xml:space="preserve"> </v>
      </c>
      <c r="IQ3" s="93" t="str">
        <f>IF(IQ6="","",IFERROR(VLOOKUP(IQ6,'Jours fériés'!$A$4:$B$203,2,0)," "))</f>
        <v xml:space="preserve"> </v>
      </c>
      <c r="IR3" s="93" t="str">
        <f>IF(IR6="","",IFERROR(VLOOKUP(IR6,'Jours fériés'!$A$4:$B$203,2,0)," "))</f>
        <v xml:space="preserve"> </v>
      </c>
      <c r="IS3" s="93" t="str">
        <f>IF(IS6="","",IFERROR(VLOOKUP(IS6,'Jours fériés'!$A$4:$B$203,2,0)," "))</f>
        <v xml:space="preserve"> </v>
      </c>
      <c r="IT3" s="93" t="str">
        <f>IF(IT6="","",IFERROR(VLOOKUP(IT6,'Jours fériés'!$A$4:$B$203,2,0)," "))</f>
        <v xml:space="preserve"> </v>
      </c>
      <c r="IU3" s="93" t="str">
        <f>IF(IU6="","",IFERROR(VLOOKUP(IU6,'Jours fériés'!$A$4:$B$203,2,0)," "))</f>
        <v xml:space="preserve"> </v>
      </c>
      <c r="IV3" s="93" t="str">
        <f>IF(IV6="","",IFERROR(VLOOKUP(IV6,'Jours fériés'!$A$4:$B$203,2,0)," "))</f>
        <v xml:space="preserve"> </v>
      </c>
      <c r="IW3" s="93" t="str">
        <f>IF(IW6="","",IFERROR(VLOOKUP(IW6,'Jours fériés'!$A$4:$B$203,2,0)," "))</f>
        <v xml:space="preserve"> </v>
      </c>
      <c r="IX3" s="93" t="str">
        <f>IF(IX6="","",IFERROR(VLOOKUP(IX6,'Jours fériés'!$A$4:$B$203,2,0)," "))</f>
        <v xml:space="preserve"> </v>
      </c>
      <c r="IY3" s="93" t="str">
        <f>IF(IY6="","",IFERROR(VLOOKUP(IY6,'Jours fériés'!$A$4:$B$203,2,0)," "))</f>
        <v xml:space="preserve"> </v>
      </c>
      <c r="IZ3" s="93" t="str">
        <f>IF(IZ6="","",IFERROR(VLOOKUP(IZ6,'Jours fériés'!$A$4:$B$203,2,0)," "))</f>
        <v xml:space="preserve"> </v>
      </c>
      <c r="JA3" s="93" t="str">
        <f>IF(JA6="","",IFERROR(VLOOKUP(JA6,'Jours fériés'!$A$4:$B$203,2,0)," "))</f>
        <v xml:space="preserve"> </v>
      </c>
      <c r="JB3" s="93" t="str">
        <f>IF(JB6="","",IFERROR(VLOOKUP(JB6,'Jours fériés'!$A$4:$B$203,2,0)," "))</f>
        <v xml:space="preserve"> </v>
      </c>
      <c r="JC3" s="93" t="str">
        <f>IF(JC6="","",IFERROR(VLOOKUP(JC6,'Jours fériés'!$A$4:$B$203,2,0)," "))</f>
        <v xml:space="preserve"> </v>
      </c>
      <c r="JD3" s="93" t="str">
        <f>IF(JD6="","",IFERROR(VLOOKUP(JD6,'Jours fériés'!$A$4:$B$203,2,0)," "))</f>
        <v xml:space="preserve"> </v>
      </c>
      <c r="JE3" s="93" t="str">
        <f>IF(JE6="","",IFERROR(VLOOKUP(JE6,'Jours fériés'!$A$4:$B$203,2,0)," "))</f>
        <v xml:space="preserve"> </v>
      </c>
      <c r="JF3" s="93" t="str">
        <f>IF(JF6="","",IFERROR(VLOOKUP(JF6,'Jours fériés'!$A$4:$B$203,2,0)," "))</f>
        <v xml:space="preserve"> </v>
      </c>
      <c r="JG3" s="93" t="str">
        <f>IF(JG6="","",IFERROR(VLOOKUP(JG6,'Jours fériés'!$A$4:$B$203,2,0)," "))</f>
        <v xml:space="preserve"> </v>
      </c>
      <c r="JH3" s="93" t="str">
        <f>IF(JH6="","",IFERROR(VLOOKUP(JH6,'Jours fériés'!$A$4:$B$203,2,0)," "))</f>
        <v xml:space="preserve"> </v>
      </c>
      <c r="JI3" s="93" t="str">
        <f>IF(JI6="","",IFERROR(VLOOKUP(JI6,'Jours fériés'!$A$4:$B$203,2,0)," "))</f>
        <v xml:space="preserve"> </v>
      </c>
      <c r="JJ3" s="93" t="str">
        <f>IF(JJ6="","",IFERROR(VLOOKUP(JJ6,'Jours fériés'!$A$4:$B$203,2,0)," "))</f>
        <v xml:space="preserve"> </v>
      </c>
      <c r="JK3" s="93" t="str">
        <f>IF(JK6="","",IFERROR(VLOOKUP(JK6,'Jours fériés'!$A$4:$B$203,2,0)," "))</f>
        <v xml:space="preserve"> </v>
      </c>
      <c r="JL3" s="93" t="str">
        <f>IF(JL6="","",IFERROR(VLOOKUP(JL6,'Jours fériés'!$A$4:$B$203,2,0)," "))</f>
        <v xml:space="preserve"> </v>
      </c>
      <c r="JM3" s="93" t="str">
        <f>IF(JM6="","",IFERROR(VLOOKUP(JM6,'Jours fériés'!$A$4:$B$203,2,0)," "))</f>
        <v xml:space="preserve"> </v>
      </c>
      <c r="JN3" s="93" t="str">
        <f>IF(JN6="","",IFERROR(VLOOKUP(JN6,'Jours fériés'!$A$4:$B$203,2,0)," "))</f>
        <v xml:space="preserve"> </v>
      </c>
      <c r="JO3" s="93" t="str">
        <f>IF(JO6="","",IFERROR(VLOOKUP(JO6,'Jours fériés'!$A$4:$B$203,2,0)," "))</f>
        <v xml:space="preserve"> </v>
      </c>
      <c r="JP3" s="93" t="str">
        <f>IF(JP6="","",IFERROR(VLOOKUP(JP6,'Jours fériés'!$A$4:$B$203,2,0)," "))</f>
        <v xml:space="preserve"> </v>
      </c>
      <c r="JQ3" s="93" t="str">
        <f>IF(JQ6="","",IFERROR(VLOOKUP(JQ6,'Jours fériés'!$A$4:$B$203,2,0)," "))</f>
        <v xml:space="preserve"> </v>
      </c>
      <c r="JR3" s="93" t="str">
        <f>IF(JR6="","",IFERROR(VLOOKUP(JR6,'Jours fériés'!$A$4:$B$203,2,0)," "))</f>
        <v xml:space="preserve"> </v>
      </c>
      <c r="JS3" s="93" t="str">
        <f>IF(JS6="","",IFERROR(VLOOKUP(JS6,'Jours fériés'!$A$4:$B$203,2,0)," "))</f>
        <v xml:space="preserve"> </v>
      </c>
      <c r="JT3" s="93" t="str">
        <f>IF(JT6="","",IFERROR(VLOOKUP(JT6,'Jours fériés'!$A$4:$B$203,2,0)," "))</f>
        <v xml:space="preserve"> </v>
      </c>
      <c r="JU3" s="93" t="str">
        <f>IF(JU6="","",IFERROR(VLOOKUP(JU6,'Jours fériés'!$A$4:$B$203,2,0)," "))</f>
        <v xml:space="preserve"> </v>
      </c>
      <c r="JV3" s="93" t="str">
        <f>IF(JV6="","",IFERROR(VLOOKUP(JV6,'Jours fériés'!$A$4:$B$203,2,0)," "))</f>
        <v xml:space="preserve"> </v>
      </c>
      <c r="JW3" s="93" t="str">
        <f>IF(JW6="","",IFERROR(VLOOKUP(JW6,'Jours fériés'!$A$4:$B$203,2,0)," "))</f>
        <v xml:space="preserve"> </v>
      </c>
      <c r="JX3" s="93" t="str">
        <f>IF(JX6="","",IFERROR(VLOOKUP(JX6,'Jours fériés'!$A$4:$B$203,2,0)," "))</f>
        <v xml:space="preserve"> </v>
      </c>
      <c r="JY3" s="93" t="str">
        <f>IF(JY6="","",IFERROR(VLOOKUP(JY6,'Jours fériés'!$A$4:$B$203,2,0)," "))</f>
        <v xml:space="preserve"> </v>
      </c>
      <c r="JZ3" s="93" t="str">
        <f>IF(JZ6="","",IFERROR(VLOOKUP(JZ6,'Jours fériés'!$A$4:$B$203,2,0)," "))</f>
        <v xml:space="preserve"> </v>
      </c>
      <c r="KA3" s="93" t="str">
        <f>IF(KA6="","",IFERROR(VLOOKUP(KA6,'Jours fériés'!$A$4:$B$203,2,0)," "))</f>
        <v xml:space="preserve"> </v>
      </c>
      <c r="KB3" s="93" t="str">
        <f>IF(KB6="","",IFERROR(VLOOKUP(KB6,'Jours fériés'!$A$4:$B$203,2,0)," "))</f>
        <v xml:space="preserve"> </v>
      </c>
      <c r="KC3" s="93" t="str">
        <f>IF(KC6="","",IFERROR(VLOOKUP(KC6,'Jours fériés'!$A$4:$B$203,2,0)," "))</f>
        <v xml:space="preserve"> </v>
      </c>
      <c r="KD3" s="93" t="str">
        <f>IF(KD6="","",IFERROR(VLOOKUP(KD6,'Jours fériés'!$A$4:$B$203,2,0)," "))</f>
        <v xml:space="preserve"> </v>
      </c>
      <c r="KE3" s="93" t="str">
        <f>IF(KE6="","",IFERROR(VLOOKUP(KE6,'Jours fériés'!$A$4:$B$203,2,0)," "))</f>
        <v xml:space="preserve"> </v>
      </c>
      <c r="KF3" s="93" t="str">
        <f>IF(KF6="","",IFERROR(VLOOKUP(KF6,'Jours fériés'!$A$4:$B$203,2,0)," "))</f>
        <v xml:space="preserve"> </v>
      </c>
      <c r="KG3" s="93" t="str">
        <f>IF(KG6="","",IFERROR(VLOOKUP(KG6,'Jours fériés'!$A$4:$B$203,2,0)," "))</f>
        <v xml:space="preserve"> </v>
      </c>
      <c r="KH3" s="93" t="str">
        <f>IF(KH6="","",IFERROR(VLOOKUP(KH6,'Jours fériés'!$A$4:$B$203,2,0)," "))</f>
        <v xml:space="preserve"> </v>
      </c>
      <c r="KI3" s="93" t="str">
        <f>IF(KI6="","",IFERROR(VLOOKUP(KI6,'Jours fériés'!$A$4:$B$203,2,0)," "))</f>
        <v xml:space="preserve"> </v>
      </c>
      <c r="KJ3" s="93" t="str">
        <f>IF(KJ6="","",IFERROR(VLOOKUP(KJ6,'Jours fériés'!$A$4:$B$203,2,0)," "))</f>
        <v xml:space="preserve"> </v>
      </c>
      <c r="KK3" s="93" t="str">
        <f>IF(KK6="","",IFERROR(VLOOKUP(KK6,'Jours fériés'!$A$4:$B$203,2,0)," "))</f>
        <v xml:space="preserve"> </v>
      </c>
      <c r="KL3" s="93" t="str">
        <f>IF(KL6="","",IFERROR(VLOOKUP(KL6,'Jours fériés'!$A$4:$B$203,2,0)," "))</f>
        <v xml:space="preserve"> </v>
      </c>
      <c r="KM3" s="93" t="str">
        <f>IF(KM6="","",IFERROR(VLOOKUP(KM6,'Jours fériés'!$A$4:$B$203,2,0)," "))</f>
        <v xml:space="preserve">heure d'hiver -1h </v>
      </c>
      <c r="KN3" s="93" t="str">
        <f>IF(KN6="","",IFERROR(VLOOKUP(KN6,'Jours fériés'!$A$4:$B$203,2,0)," "))</f>
        <v xml:space="preserve"> </v>
      </c>
      <c r="KO3" s="93" t="str">
        <f>IF(KO6="","",IFERROR(VLOOKUP(KO6,'Jours fériés'!$A$4:$B$203,2,0)," "))</f>
        <v xml:space="preserve"> </v>
      </c>
      <c r="KP3" s="93" t="str">
        <f>IF(KP6="","",IFERROR(VLOOKUP(KP6,'Jours fériés'!$A$4:$B$203,2,0)," "))</f>
        <v xml:space="preserve"> </v>
      </c>
      <c r="KQ3" s="93" t="str">
        <f>IF(KQ6="","",IFERROR(VLOOKUP(KQ6,'Jours fériés'!$A$4:$B$203,2,0)," "))</f>
        <v xml:space="preserve"> </v>
      </c>
      <c r="KR3" s="93" t="str">
        <f>IF(KR6="","",IFERROR(VLOOKUP(KR6,'Jours fériés'!$A$4:$B$203,2,0)," "))</f>
        <v xml:space="preserve"> </v>
      </c>
      <c r="KS3" s="93" t="str">
        <f>IF(KS6="","",IFERROR(VLOOKUP(KS6,'Jours fériés'!$A$4:$B$203,2,0)," "))</f>
        <v xml:space="preserve"> </v>
      </c>
      <c r="KT3" s="93" t="str">
        <f>IF(KT6="","",IFERROR(VLOOKUP(KT6,'Jours fériés'!$A$4:$B$203,2,0)," "))</f>
        <v>Toussaint</v>
      </c>
      <c r="KU3" s="93" t="str">
        <f>IF(KU6="","",IFERROR(VLOOKUP(KU6,'Jours fériés'!$A$4:$B$203,2,0)," "))</f>
        <v xml:space="preserve"> </v>
      </c>
      <c r="KV3" s="93" t="str">
        <f>IF(KV6="","",IFERROR(VLOOKUP(KV6,'Jours fériés'!$A$4:$B$203,2,0)," "))</f>
        <v xml:space="preserve"> </v>
      </c>
      <c r="KW3" s="93" t="str">
        <f>IF(KW6="","",IFERROR(VLOOKUP(KW6,'Jours fériés'!$A$4:$B$203,2,0)," "))</f>
        <v xml:space="preserve"> </v>
      </c>
      <c r="KX3" s="93" t="str">
        <f>IF(KX6="","",IFERROR(VLOOKUP(KX6,'Jours fériés'!$A$4:$B$203,2,0)," "))</f>
        <v xml:space="preserve"> </v>
      </c>
      <c r="KY3" s="93" t="str">
        <f>IF(KY6="","",IFERROR(VLOOKUP(KY6,'Jours fériés'!$A$4:$B$203,2,0)," "))</f>
        <v xml:space="preserve"> </v>
      </c>
      <c r="KZ3" s="93" t="str">
        <f>IF(KZ6="","",IFERROR(VLOOKUP(KZ6,'Jours fériés'!$A$4:$B$203,2,0)," "))</f>
        <v xml:space="preserve"> </v>
      </c>
      <c r="LA3" s="93" t="str">
        <f>IF(LA6="","",IFERROR(VLOOKUP(LA6,'Jours fériés'!$A$4:$B$203,2,0)," "))</f>
        <v xml:space="preserve"> </v>
      </c>
      <c r="LB3" s="93" t="str">
        <f>IF(LB6="","",IFERROR(VLOOKUP(LB6,'Jours fériés'!$A$4:$B$203,2,0)," "))</f>
        <v xml:space="preserve"> </v>
      </c>
      <c r="LC3" s="93" t="str">
        <f>IF(LC6="","",IFERROR(VLOOKUP(LC6,'Jours fériés'!$A$4:$B$203,2,0)," "))</f>
        <v xml:space="preserve"> </v>
      </c>
      <c r="LD3" s="93" t="str">
        <f>IF(LD6="","",IFERROR(VLOOKUP(LD6,'Jours fériés'!$A$4:$B$203,2,0)," "))</f>
        <v>Armistice 1918</v>
      </c>
      <c r="LE3" s="93" t="str">
        <f>IF(LE6="","",IFERROR(VLOOKUP(LE6,'Jours fériés'!$A$4:$B$203,2,0)," "))</f>
        <v xml:space="preserve"> </v>
      </c>
      <c r="LF3" s="93" t="str">
        <f>IF(LF6="","",IFERROR(VLOOKUP(LF6,'Jours fériés'!$A$4:$B$203,2,0)," "))</f>
        <v xml:space="preserve"> </v>
      </c>
      <c r="LG3" s="93" t="str">
        <f>IF(LG6="","",IFERROR(VLOOKUP(LG6,'Jours fériés'!$A$4:$B$203,2,0)," "))</f>
        <v xml:space="preserve"> </v>
      </c>
      <c r="LH3" s="93" t="str">
        <f>IF(LH6="","",IFERROR(VLOOKUP(LH6,'Jours fériés'!$A$4:$B$203,2,0)," "))</f>
        <v xml:space="preserve"> </v>
      </c>
      <c r="LI3" s="93" t="str">
        <f>IF(LI6="","",IFERROR(VLOOKUP(LI6,'Jours fériés'!$A$4:$B$203,2,0)," "))</f>
        <v xml:space="preserve"> </v>
      </c>
      <c r="LJ3" s="93" t="str">
        <f>IF(LJ6="","",IFERROR(VLOOKUP(LJ6,'Jours fériés'!$A$4:$B$203,2,0)," "))</f>
        <v xml:space="preserve"> </v>
      </c>
      <c r="LK3" s="93" t="str">
        <f>IF(LK6="","",IFERROR(VLOOKUP(LK6,'Jours fériés'!$A$4:$B$203,2,0)," "))</f>
        <v xml:space="preserve"> </v>
      </c>
      <c r="LL3" s="93" t="str">
        <f>IF(LL6="","",IFERROR(VLOOKUP(LL6,'Jours fériés'!$A$4:$B$203,2,0)," "))</f>
        <v xml:space="preserve"> </v>
      </c>
      <c r="LM3" s="93" t="str">
        <f>IF(LM6="","",IFERROR(VLOOKUP(LM6,'Jours fériés'!$A$4:$B$203,2,0)," "))</f>
        <v xml:space="preserve"> </v>
      </c>
      <c r="LN3" s="93" t="str">
        <f>IF(LN6="","",IFERROR(VLOOKUP(LN6,'Jours fériés'!$A$4:$B$203,2,0)," "))</f>
        <v xml:space="preserve"> </v>
      </c>
      <c r="LO3" s="93" t="str">
        <f>IF(LO6="","",IFERROR(VLOOKUP(LO6,'Jours fériés'!$A$4:$B$203,2,0)," "))</f>
        <v xml:space="preserve"> </v>
      </c>
      <c r="LP3" s="93" t="str">
        <f>IF(LP6="","",IFERROR(VLOOKUP(LP6,'Jours fériés'!$A$4:$B$203,2,0)," "))</f>
        <v xml:space="preserve"> </v>
      </c>
      <c r="LQ3" s="93" t="str">
        <f>IF(LQ6="","",IFERROR(VLOOKUP(LQ6,'Jours fériés'!$A$4:$B$203,2,0)," "))</f>
        <v xml:space="preserve"> </v>
      </c>
      <c r="LR3" s="93" t="str">
        <f>IF(LR6="","",IFERROR(VLOOKUP(LR6,'Jours fériés'!$A$4:$B$203,2,0)," "))</f>
        <v xml:space="preserve"> </v>
      </c>
      <c r="LS3" s="93" t="str">
        <f>IF(LS6="","",IFERROR(VLOOKUP(LS6,'Jours fériés'!$A$4:$B$203,2,0)," "))</f>
        <v xml:space="preserve"> </v>
      </c>
      <c r="LT3" s="93" t="str">
        <f>IF(LT6="","",IFERROR(VLOOKUP(LT6,'Jours fériés'!$A$4:$B$203,2,0)," "))</f>
        <v xml:space="preserve"> </v>
      </c>
      <c r="LU3" s="93" t="str">
        <f>IF(LU6="","",IFERROR(VLOOKUP(LU6,'Jours fériés'!$A$4:$B$203,2,0)," "))</f>
        <v xml:space="preserve"> </v>
      </c>
      <c r="LV3" s="93" t="str">
        <f>IF(LV6="","",IFERROR(VLOOKUP(LV6,'Jours fériés'!$A$4:$B$203,2,0)," "))</f>
        <v xml:space="preserve"> </v>
      </c>
      <c r="LW3" s="93" t="str">
        <f>IF(LW6="","",IFERROR(VLOOKUP(LW6,'Jours fériés'!$A$4:$B$203,2,0)," "))</f>
        <v xml:space="preserve"> </v>
      </c>
      <c r="LX3" s="93" t="str">
        <f>IF(LX6="","",IFERROR(VLOOKUP(LX6,'Jours fériés'!$A$4:$B$203,2,0)," "))</f>
        <v xml:space="preserve"> </v>
      </c>
      <c r="LY3" s="93" t="str">
        <f>IF(LY6="","",IFERROR(VLOOKUP(LY6,'Jours fériés'!$A$4:$B$203,2,0)," "))</f>
        <v xml:space="preserve"> </v>
      </c>
      <c r="LZ3" s="93" t="str">
        <f>IF(LZ6="","",IFERROR(VLOOKUP(LZ6,'Jours fériés'!$A$4:$B$203,2,0)," "))</f>
        <v xml:space="preserve"> </v>
      </c>
      <c r="MA3" s="93" t="str">
        <f>IF(MA6="","",IFERROR(VLOOKUP(MA6,'Jours fériés'!$A$4:$B$203,2,0)," "))</f>
        <v xml:space="preserve"> </v>
      </c>
      <c r="MB3" s="93" t="str">
        <f>IF(MB6="","",IFERROR(VLOOKUP(MB6,'Jours fériés'!$A$4:$B$203,2,0)," "))</f>
        <v xml:space="preserve"> </v>
      </c>
      <c r="MC3" s="93" t="str">
        <f>IF(MC6="","",IFERROR(VLOOKUP(MC6,'Jours fériés'!$A$4:$B$203,2,0)," "))</f>
        <v xml:space="preserve"> </v>
      </c>
      <c r="MD3" s="93" t="str">
        <f>IF(MD6="","",IFERROR(VLOOKUP(MD6,'Jours fériés'!$A$4:$B$203,2,0)," "))</f>
        <v xml:space="preserve"> </v>
      </c>
      <c r="ME3" s="93" t="str">
        <f>IF(ME6="","",IFERROR(VLOOKUP(ME6,'Jours fériés'!$A$4:$B$203,2,0)," "))</f>
        <v xml:space="preserve"> </v>
      </c>
      <c r="MF3" s="93" t="str">
        <f>IF(MF6="","",IFERROR(VLOOKUP(MF6,'Jours fériés'!$A$4:$B$203,2,0)," "))</f>
        <v xml:space="preserve"> </v>
      </c>
      <c r="MG3" s="93" t="str">
        <f>IF(MG6="","",IFERROR(VLOOKUP(MG6,'Jours fériés'!$A$4:$B$203,2,0)," "))</f>
        <v xml:space="preserve"> </v>
      </c>
      <c r="MH3" s="93" t="str">
        <f>IF(MH6="","",IFERROR(VLOOKUP(MH6,'Jours fériés'!$A$4:$B$203,2,0)," "))</f>
        <v xml:space="preserve"> </v>
      </c>
      <c r="MI3" s="93" t="str">
        <f>IF(MI6="","",IFERROR(VLOOKUP(MI6,'Jours fériés'!$A$4:$B$203,2,0)," "))</f>
        <v xml:space="preserve"> </v>
      </c>
      <c r="MJ3" s="93" t="str">
        <f>IF(MJ6="","",IFERROR(VLOOKUP(MJ6,'Jours fériés'!$A$4:$B$203,2,0)," "))</f>
        <v xml:space="preserve"> </v>
      </c>
      <c r="MK3" s="93" t="str">
        <f>IF(MK6="","",IFERROR(VLOOKUP(MK6,'Jours fériés'!$A$4:$B$203,2,0)," "))</f>
        <v xml:space="preserve"> </v>
      </c>
      <c r="ML3" s="93" t="str">
        <f>IF(ML6="","",IFERROR(VLOOKUP(ML6,'Jours fériés'!$A$4:$B$203,2,0)," "))</f>
        <v xml:space="preserve"> </v>
      </c>
      <c r="MM3" s="93" t="str">
        <f>IF(MM6="","",IFERROR(VLOOKUP(MM6,'Jours fériés'!$A$4:$B$203,2,0)," "))</f>
        <v xml:space="preserve"> </v>
      </c>
      <c r="MN3" s="93" t="str">
        <f>IF(MN6="","",IFERROR(VLOOKUP(MN6,'Jours fériés'!$A$4:$B$203,2,0)," "))</f>
        <v xml:space="preserve"> </v>
      </c>
      <c r="MO3" s="93" t="str">
        <f>IF(MO6="","",IFERROR(VLOOKUP(MO6,'Jours fériés'!$A$4:$B$203,2,0)," "))</f>
        <v xml:space="preserve"> </v>
      </c>
      <c r="MP3" s="93" t="str">
        <f>IF(MP6="","",IFERROR(VLOOKUP(MP6,'Jours fériés'!$A$4:$B$203,2,0)," "))</f>
        <v xml:space="preserve"> </v>
      </c>
      <c r="MQ3" s="93" t="str">
        <f>IF(MQ6="","",IFERROR(VLOOKUP(MQ6,'Jours fériés'!$A$4:$B$203,2,0)," "))</f>
        <v xml:space="preserve"> </v>
      </c>
      <c r="MR3" s="93" t="str">
        <f>IF(MR6="","",IFERROR(VLOOKUP(MR6,'Jours fériés'!$A$4:$B$203,2,0)," "))</f>
        <v xml:space="preserve"> </v>
      </c>
      <c r="MS3" s="93" t="str">
        <f>IF(MS6="","",IFERROR(VLOOKUP(MS6,'Jours fériés'!$A$4:$B$203,2,0)," "))</f>
        <v xml:space="preserve"> </v>
      </c>
      <c r="MT3" s="93" t="str">
        <f>IF(MT6="","",IFERROR(VLOOKUP(MT6,'Jours fériés'!$A$4:$B$203,2,0)," "))</f>
        <v xml:space="preserve"> </v>
      </c>
      <c r="MU3" s="93" t="str">
        <f>IF(MU6="","",IFERROR(VLOOKUP(MU6,'Jours fériés'!$A$4:$B$203,2,0)," "))</f>
        <v xml:space="preserve"> </v>
      </c>
      <c r="MV3" s="93" t="str">
        <f>IF(MV6="","",IFERROR(VLOOKUP(MV6,'Jours fériés'!$A$4:$B$203,2,0)," "))</f>
        <v>Noël</v>
      </c>
      <c r="MW3" s="93" t="str">
        <f>IF(MW6="","",IFERROR(VLOOKUP(MW6,'Jours fériés'!$A$4:$B$203,2,0)," "))</f>
        <v xml:space="preserve"> </v>
      </c>
      <c r="MX3" s="93" t="str">
        <f>IF(MX6="","",IFERROR(VLOOKUP(MX6,'Jours fériés'!$A$4:$B$203,2,0)," "))</f>
        <v xml:space="preserve"> </v>
      </c>
      <c r="MY3" s="93" t="str">
        <f>IF(MY6="","",IFERROR(VLOOKUP(MY6,'Jours fériés'!$A$4:$B$203,2,0)," "))</f>
        <v xml:space="preserve"> </v>
      </c>
      <c r="MZ3" s="93" t="str">
        <f>IF(MZ6="","",IFERROR(VLOOKUP(MZ6,'Jours fériés'!$A$4:$B$203,2,0)," "))</f>
        <v xml:space="preserve"> </v>
      </c>
      <c r="NA3" s="93" t="str">
        <f>IF(NA6="","",IFERROR(VLOOKUP(NA6,'Jours fériés'!$A$4:$B$203,2,0)," "))</f>
        <v xml:space="preserve"> </v>
      </c>
      <c r="NB3" s="93" t="str">
        <f>IF(NB6="","",IFERROR(VLOOKUP(NB6,'Jours fériés'!$A$4:$B$203,2,0)," "))</f>
        <v xml:space="preserve"> </v>
      </c>
      <c r="NC3" s="93" t="str">
        <f>IF(NC6="","",IFERROR(VLOOKUP(NC6,'Jours fériés'!$A$4:$B$203,2,0)," "))</f>
        <v>Jour de l'an</v>
      </c>
    </row>
    <row r="4" spans="1:367" x14ac:dyDescent="0.2">
      <c r="A4" s="78"/>
      <c r="B4" s="79" t="str">
        <f>MID(UPPER(TEXT(B6,"MMMM AAAA")),DAY(B6),1)</f>
        <v>J</v>
      </c>
      <c r="C4" s="79" t="str">
        <f t="shared" ref="C4:BN4" si="0">MID(UPPER(TEXT(C6,"MMMM AAAA")),DAY(C6),1)</f>
        <v>A</v>
      </c>
      <c r="D4" s="79" t="str">
        <f t="shared" si="0"/>
        <v>N</v>
      </c>
      <c r="E4" s="79" t="str">
        <f t="shared" si="0"/>
        <v>V</v>
      </c>
      <c r="F4" s="79" t="str">
        <f t="shared" si="0"/>
        <v>I</v>
      </c>
      <c r="G4" s="79" t="str">
        <f t="shared" si="0"/>
        <v>E</v>
      </c>
      <c r="H4" s="79" t="str">
        <f t="shared" si="0"/>
        <v>R</v>
      </c>
      <c r="I4" s="79" t="str">
        <f t="shared" si="0"/>
        <v xml:space="preserve"> </v>
      </c>
      <c r="J4" s="79" t="str">
        <f t="shared" si="0"/>
        <v>2</v>
      </c>
      <c r="K4" s="79" t="str">
        <f t="shared" si="0"/>
        <v>0</v>
      </c>
      <c r="L4" s="79" t="str">
        <f t="shared" si="0"/>
        <v>2</v>
      </c>
      <c r="M4" s="79" t="str">
        <f t="shared" si="0"/>
        <v>6</v>
      </c>
      <c r="N4" s="79" t="str">
        <f t="shared" si="0"/>
        <v/>
      </c>
      <c r="O4" s="79" t="str">
        <f t="shared" si="0"/>
        <v/>
      </c>
      <c r="P4" s="79" t="str">
        <f t="shared" si="0"/>
        <v/>
      </c>
      <c r="Q4" s="79" t="str">
        <f t="shared" si="0"/>
        <v/>
      </c>
      <c r="R4" s="79" t="str">
        <f t="shared" si="0"/>
        <v/>
      </c>
      <c r="S4" s="79" t="str">
        <f t="shared" si="0"/>
        <v/>
      </c>
      <c r="T4" s="79" t="str">
        <f t="shared" si="0"/>
        <v/>
      </c>
      <c r="U4" s="79" t="str">
        <f t="shared" si="0"/>
        <v/>
      </c>
      <c r="V4" s="79" t="str">
        <f t="shared" si="0"/>
        <v/>
      </c>
      <c r="W4" s="79" t="str">
        <f t="shared" si="0"/>
        <v/>
      </c>
      <c r="X4" s="79" t="str">
        <f t="shared" si="0"/>
        <v/>
      </c>
      <c r="Y4" s="79" t="str">
        <f t="shared" si="0"/>
        <v/>
      </c>
      <c r="Z4" s="79" t="str">
        <f t="shared" si="0"/>
        <v/>
      </c>
      <c r="AA4" s="79" t="str">
        <f t="shared" si="0"/>
        <v/>
      </c>
      <c r="AB4" s="79" t="str">
        <f t="shared" si="0"/>
        <v/>
      </c>
      <c r="AC4" s="79" t="str">
        <f t="shared" si="0"/>
        <v/>
      </c>
      <c r="AD4" s="79" t="str">
        <f t="shared" si="0"/>
        <v/>
      </c>
      <c r="AE4" s="79" t="str">
        <f t="shared" si="0"/>
        <v/>
      </c>
      <c r="AF4" s="79" t="str">
        <f t="shared" si="0"/>
        <v/>
      </c>
      <c r="AG4" s="79" t="str">
        <f t="shared" si="0"/>
        <v>F</v>
      </c>
      <c r="AH4" s="79" t="str">
        <f t="shared" si="0"/>
        <v>É</v>
      </c>
      <c r="AI4" s="79" t="str">
        <f t="shared" si="0"/>
        <v>V</v>
      </c>
      <c r="AJ4" s="79" t="str">
        <f t="shared" si="0"/>
        <v>R</v>
      </c>
      <c r="AK4" s="79" t="str">
        <f t="shared" si="0"/>
        <v>I</v>
      </c>
      <c r="AL4" s="79" t="str">
        <f t="shared" si="0"/>
        <v>E</v>
      </c>
      <c r="AM4" s="79" t="str">
        <f t="shared" si="0"/>
        <v>R</v>
      </c>
      <c r="AN4" s="79" t="str">
        <f t="shared" si="0"/>
        <v xml:space="preserve"> </v>
      </c>
      <c r="AO4" s="79" t="str">
        <f t="shared" si="0"/>
        <v>2</v>
      </c>
      <c r="AP4" s="79" t="str">
        <f t="shared" si="0"/>
        <v>0</v>
      </c>
      <c r="AQ4" s="79" t="str">
        <f t="shared" si="0"/>
        <v>2</v>
      </c>
      <c r="AR4" s="79" t="str">
        <f t="shared" si="0"/>
        <v>6</v>
      </c>
      <c r="AS4" s="79" t="str">
        <f t="shared" si="0"/>
        <v/>
      </c>
      <c r="AT4" s="79" t="str">
        <f t="shared" si="0"/>
        <v/>
      </c>
      <c r="AU4" s="79" t="str">
        <f t="shared" si="0"/>
        <v/>
      </c>
      <c r="AV4" s="79" t="str">
        <f t="shared" si="0"/>
        <v/>
      </c>
      <c r="AW4" s="79" t="str">
        <f t="shared" si="0"/>
        <v/>
      </c>
      <c r="AX4" s="79" t="str">
        <f t="shared" si="0"/>
        <v/>
      </c>
      <c r="AY4" s="79" t="str">
        <f t="shared" si="0"/>
        <v/>
      </c>
      <c r="AZ4" s="79" t="str">
        <f t="shared" si="0"/>
        <v/>
      </c>
      <c r="BA4" s="79" t="str">
        <f t="shared" si="0"/>
        <v/>
      </c>
      <c r="BB4" s="79" t="str">
        <f t="shared" si="0"/>
        <v/>
      </c>
      <c r="BC4" s="79" t="str">
        <f t="shared" si="0"/>
        <v/>
      </c>
      <c r="BD4" s="79" t="str">
        <f t="shared" si="0"/>
        <v/>
      </c>
      <c r="BE4" s="79" t="str">
        <f t="shared" si="0"/>
        <v/>
      </c>
      <c r="BF4" s="79" t="str">
        <f t="shared" si="0"/>
        <v/>
      </c>
      <c r="BG4" s="79" t="str">
        <f t="shared" si="0"/>
        <v/>
      </c>
      <c r="BH4" s="79" t="str">
        <f t="shared" si="0"/>
        <v/>
      </c>
      <c r="BI4" s="79" t="str">
        <f t="shared" si="0"/>
        <v>M</v>
      </c>
      <c r="BJ4" s="79" t="str">
        <f t="shared" si="0"/>
        <v>A</v>
      </c>
      <c r="BK4" s="79" t="str">
        <f t="shared" si="0"/>
        <v>R</v>
      </c>
      <c r="BL4" s="79" t="str">
        <f t="shared" si="0"/>
        <v>S</v>
      </c>
      <c r="BM4" s="79" t="str">
        <f t="shared" si="0"/>
        <v xml:space="preserve"> </v>
      </c>
      <c r="BN4" s="79" t="str">
        <f t="shared" si="0"/>
        <v>2</v>
      </c>
      <c r="BO4" s="79" t="str">
        <f t="shared" ref="BO4:DZ4" si="1">MID(UPPER(TEXT(BO6,"MMMM AAAA")),DAY(BO6),1)</f>
        <v>0</v>
      </c>
      <c r="BP4" s="79" t="str">
        <f t="shared" si="1"/>
        <v>2</v>
      </c>
      <c r="BQ4" s="79" t="str">
        <f t="shared" si="1"/>
        <v>6</v>
      </c>
      <c r="BR4" s="79" t="str">
        <f t="shared" si="1"/>
        <v/>
      </c>
      <c r="BS4" s="79" t="str">
        <f t="shared" si="1"/>
        <v/>
      </c>
      <c r="BT4" s="79" t="str">
        <f t="shared" si="1"/>
        <v/>
      </c>
      <c r="BU4" s="79" t="str">
        <f t="shared" si="1"/>
        <v/>
      </c>
      <c r="BV4" s="79" t="str">
        <f t="shared" si="1"/>
        <v/>
      </c>
      <c r="BW4" s="79" t="str">
        <f t="shared" si="1"/>
        <v/>
      </c>
      <c r="BX4" s="79" t="str">
        <f t="shared" si="1"/>
        <v/>
      </c>
      <c r="BY4" s="79" t="str">
        <f t="shared" si="1"/>
        <v/>
      </c>
      <c r="BZ4" s="79" t="str">
        <f t="shared" si="1"/>
        <v/>
      </c>
      <c r="CA4" s="79" t="str">
        <f t="shared" si="1"/>
        <v/>
      </c>
      <c r="CB4" s="79" t="str">
        <f t="shared" si="1"/>
        <v/>
      </c>
      <c r="CC4" s="79" t="str">
        <f t="shared" si="1"/>
        <v/>
      </c>
      <c r="CD4" s="79" t="str">
        <f t="shared" si="1"/>
        <v/>
      </c>
      <c r="CE4" s="79" t="str">
        <f t="shared" si="1"/>
        <v/>
      </c>
      <c r="CF4" s="79" t="str">
        <f t="shared" si="1"/>
        <v/>
      </c>
      <c r="CG4" s="79" t="str">
        <f t="shared" si="1"/>
        <v/>
      </c>
      <c r="CH4" s="79" t="str">
        <f t="shared" si="1"/>
        <v/>
      </c>
      <c r="CI4" s="79" t="str">
        <f t="shared" si="1"/>
        <v/>
      </c>
      <c r="CJ4" s="79" t="str">
        <f t="shared" si="1"/>
        <v/>
      </c>
      <c r="CK4" s="79" t="str">
        <f t="shared" si="1"/>
        <v/>
      </c>
      <c r="CL4" s="79" t="str">
        <f t="shared" si="1"/>
        <v/>
      </c>
      <c r="CM4" s="79" t="str">
        <f t="shared" si="1"/>
        <v/>
      </c>
      <c r="CN4" s="79" t="str">
        <f t="shared" si="1"/>
        <v>A</v>
      </c>
      <c r="CO4" s="79" t="str">
        <f t="shared" si="1"/>
        <v>V</v>
      </c>
      <c r="CP4" s="79" t="str">
        <f t="shared" si="1"/>
        <v>R</v>
      </c>
      <c r="CQ4" s="79" t="str">
        <f t="shared" si="1"/>
        <v>I</v>
      </c>
      <c r="CR4" s="79" t="str">
        <f t="shared" si="1"/>
        <v>L</v>
      </c>
      <c r="CS4" s="79" t="str">
        <f t="shared" si="1"/>
        <v xml:space="preserve"> </v>
      </c>
      <c r="CT4" s="79" t="str">
        <f t="shared" si="1"/>
        <v>2</v>
      </c>
      <c r="CU4" s="79" t="str">
        <f t="shared" si="1"/>
        <v>0</v>
      </c>
      <c r="CV4" s="79" t="str">
        <f t="shared" si="1"/>
        <v>2</v>
      </c>
      <c r="CW4" s="79" t="str">
        <f t="shared" si="1"/>
        <v>6</v>
      </c>
      <c r="CX4" s="79" t="str">
        <f t="shared" si="1"/>
        <v/>
      </c>
      <c r="CY4" s="79" t="str">
        <f t="shared" si="1"/>
        <v/>
      </c>
      <c r="CZ4" s="79" t="str">
        <f t="shared" si="1"/>
        <v/>
      </c>
      <c r="DA4" s="79" t="str">
        <f t="shared" si="1"/>
        <v/>
      </c>
      <c r="DB4" s="79" t="str">
        <f t="shared" si="1"/>
        <v/>
      </c>
      <c r="DC4" s="79" t="str">
        <f t="shared" si="1"/>
        <v/>
      </c>
      <c r="DD4" s="79" t="str">
        <f t="shared" si="1"/>
        <v/>
      </c>
      <c r="DE4" s="79" t="str">
        <f t="shared" si="1"/>
        <v/>
      </c>
      <c r="DF4" s="79" t="str">
        <f t="shared" si="1"/>
        <v/>
      </c>
      <c r="DG4" s="79" t="str">
        <f t="shared" si="1"/>
        <v/>
      </c>
      <c r="DH4" s="79" t="str">
        <f t="shared" si="1"/>
        <v/>
      </c>
      <c r="DI4" s="79" t="str">
        <f t="shared" si="1"/>
        <v/>
      </c>
      <c r="DJ4" s="79" t="str">
        <f t="shared" si="1"/>
        <v/>
      </c>
      <c r="DK4" s="79" t="str">
        <f t="shared" si="1"/>
        <v/>
      </c>
      <c r="DL4" s="79" t="str">
        <f t="shared" si="1"/>
        <v/>
      </c>
      <c r="DM4" s="79" t="str">
        <f t="shared" si="1"/>
        <v/>
      </c>
      <c r="DN4" s="79" t="str">
        <f t="shared" si="1"/>
        <v/>
      </c>
      <c r="DO4" s="79" t="str">
        <f t="shared" si="1"/>
        <v/>
      </c>
      <c r="DP4" s="79" t="str">
        <f t="shared" si="1"/>
        <v/>
      </c>
      <c r="DQ4" s="79" t="str">
        <f t="shared" si="1"/>
        <v/>
      </c>
      <c r="DR4" s="79" t="str">
        <f t="shared" si="1"/>
        <v>M</v>
      </c>
      <c r="DS4" s="79" t="str">
        <f t="shared" si="1"/>
        <v>A</v>
      </c>
      <c r="DT4" s="79" t="str">
        <f t="shared" si="1"/>
        <v>I</v>
      </c>
      <c r="DU4" s="79" t="str">
        <f t="shared" si="1"/>
        <v xml:space="preserve"> </v>
      </c>
      <c r="DV4" s="79" t="str">
        <f t="shared" si="1"/>
        <v>2</v>
      </c>
      <c r="DW4" s="79" t="str">
        <f t="shared" si="1"/>
        <v>0</v>
      </c>
      <c r="DX4" s="79" t="str">
        <f t="shared" si="1"/>
        <v>2</v>
      </c>
      <c r="DY4" s="79" t="str">
        <f t="shared" si="1"/>
        <v>6</v>
      </c>
      <c r="DZ4" s="79" t="str">
        <f t="shared" si="1"/>
        <v/>
      </c>
      <c r="EA4" s="79" t="str">
        <f t="shared" ref="EA4:GL4" si="2">MID(UPPER(TEXT(EA6,"MMMM AAAA")),DAY(EA6),1)</f>
        <v/>
      </c>
      <c r="EB4" s="79" t="str">
        <f t="shared" si="2"/>
        <v/>
      </c>
      <c r="EC4" s="79" t="str">
        <f t="shared" si="2"/>
        <v/>
      </c>
      <c r="ED4" s="79" t="str">
        <f t="shared" si="2"/>
        <v/>
      </c>
      <c r="EE4" s="79" t="str">
        <f t="shared" si="2"/>
        <v/>
      </c>
      <c r="EF4" s="79" t="str">
        <f t="shared" si="2"/>
        <v/>
      </c>
      <c r="EG4" s="79" t="str">
        <f t="shared" si="2"/>
        <v/>
      </c>
      <c r="EH4" s="79" t="str">
        <f t="shared" si="2"/>
        <v/>
      </c>
      <c r="EI4" s="79" t="str">
        <f t="shared" si="2"/>
        <v/>
      </c>
      <c r="EJ4" s="79" t="str">
        <f t="shared" si="2"/>
        <v/>
      </c>
      <c r="EK4" s="79" t="str">
        <f t="shared" si="2"/>
        <v/>
      </c>
      <c r="EL4" s="79" t="str">
        <f t="shared" si="2"/>
        <v/>
      </c>
      <c r="EM4" s="79" t="str">
        <f t="shared" si="2"/>
        <v/>
      </c>
      <c r="EN4" s="79" t="str">
        <f t="shared" si="2"/>
        <v/>
      </c>
      <c r="EO4" s="79" t="str">
        <f t="shared" si="2"/>
        <v/>
      </c>
      <c r="EP4" s="79" t="str">
        <f t="shared" si="2"/>
        <v/>
      </c>
      <c r="EQ4" s="79" t="str">
        <f t="shared" si="2"/>
        <v/>
      </c>
      <c r="ER4" s="79" t="str">
        <f t="shared" si="2"/>
        <v/>
      </c>
      <c r="ES4" s="79" t="str">
        <f t="shared" si="2"/>
        <v/>
      </c>
      <c r="ET4" s="79" t="str">
        <f t="shared" si="2"/>
        <v/>
      </c>
      <c r="EU4" s="79" t="str">
        <f t="shared" si="2"/>
        <v/>
      </c>
      <c r="EV4" s="79" t="str">
        <f t="shared" si="2"/>
        <v/>
      </c>
      <c r="EW4" s="79" t="str">
        <f t="shared" si="2"/>
        <v>J</v>
      </c>
      <c r="EX4" s="79" t="str">
        <f t="shared" si="2"/>
        <v>U</v>
      </c>
      <c r="EY4" s="79" t="str">
        <f t="shared" si="2"/>
        <v>I</v>
      </c>
      <c r="EZ4" s="79" t="str">
        <f t="shared" si="2"/>
        <v>N</v>
      </c>
      <c r="FA4" s="79" t="str">
        <f t="shared" si="2"/>
        <v xml:space="preserve"> </v>
      </c>
      <c r="FB4" s="79" t="str">
        <f t="shared" si="2"/>
        <v>2</v>
      </c>
      <c r="FC4" s="79" t="str">
        <f t="shared" si="2"/>
        <v>0</v>
      </c>
      <c r="FD4" s="79" t="str">
        <f t="shared" si="2"/>
        <v>2</v>
      </c>
      <c r="FE4" s="79" t="str">
        <f t="shared" si="2"/>
        <v>6</v>
      </c>
      <c r="FF4" s="79" t="str">
        <f t="shared" si="2"/>
        <v/>
      </c>
      <c r="FG4" s="79" t="str">
        <f t="shared" si="2"/>
        <v/>
      </c>
      <c r="FH4" s="79" t="str">
        <f t="shared" si="2"/>
        <v/>
      </c>
      <c r="FI4" s="79" t="str">
        <f t="shared" si="2"/>
        <v/>
      </c>
      <c r="FJ4" s="79" t="str">
        <f t="shared" si="2"/>
        <v/>
      </c>
      <c r="FK4" s="79" t="str">
        <f t="shared" si="2"/>
        <v/>
      </c>
      <c r="FL4" s="79" t="str">
        <f t="shared" si="2"/>
        <v/>
      </c>
      <c r="FM4" s="79" t="str">
        <f t="shared" si="2"/>
        <v/>
      </c>
      <c r="FN4" s="79" t="str">
        <f t="shared" si="2"/>
        <v/>
      </c>
      <c r="FO4" s="79" t="str">
        <f t="shared" si="2"/>
        <v/>
      </c>
      <c r="FP4" s="79" t="str">
        <f t="shared" si="2"/>
        <v/>
      </c>
      <c r="FQ4" s="79" t="str">
        <f t="shared" si="2"/>
        <v/>
      </c>
      <c r="FR4" s="79" t="str">
        <f t="shared" si="2"/>
        <v/>
      </c>
      <c r="FS4" s="79" t="str">
        <f t="shared" si="2"/>
        <v/>
      </c>
      <c r="FT4" s="79" t="str">
        <f t="shared" si="2"/>
        <v/>
      </c>
      <c r="FU4" s="79" t="str">
        <f t="shared" si="2"/>
        <v/>
      </c>
      <c r="FV4" s="79" t="str">
        <f t="shared" si="2"/>
        <v/>
      </c>
      <c r="FW4" s="79" t="str">
        <f t="shared" si="2"/>
        <v/>
      </c>
      <c r="FX4" s="79" t="str">
        <f t="shared" si="2"/>
        <v/>
      </c>
      <c r="FY4" s="79" t="str">
        <f t="shared" si="2"/>
        <v/>
      </c>
      <c r="FZ4" s="79" t="str">
        <f t="shared" si="2"/>
        <v/>
      </c>
      <c r="GA4" s="79" t="str">
        <f t="shared" si="2"/>
        <v>J</v>
      </c>
      <c r="GB4" s="79" t="str">
        <f t="shared" si="2"/>
        <v>U</v>
      </c>
      <c r="GC4" s="79" t="str">
        <f t="shared" si="2"/>
        <v>I</v>
      </c>
      <c r="GD4" s="79" t="str">
        <f t="shared" si="2"/>
        <v>L</v>
      </c>
      <c r="GE4" s="79" t="str">
        <f t="shared" si="2"/>
        <v>L</v>
      </c>
      <c r="GF4" s="79" t="str">
        <f t="shared" si="2"/>
        <v>E</v>
      </c>
      <c r="GG4" s="79" t="str">
        <f t="shared" si="2"/>
        <v>T</v>
      </c>
      <c r="GH4" s="79" t="str">
        <f t="shared" si="2"/>
        <v xml:space="preserve"> </v>
      </c>
      <c r="GI4" s="79" t="str">
        <f t="shared" si="2"/>
        <v>2</v>
      </c>
      <c r="GJ4" s="79" t="str">
        <f t="shared" si="2"/>
        <v>0</v>
      </c>
      <c r="GK4" s="79" t="str">
        <f t="shared" si="2"/>
        <v>2</v>
      </c>
      <c r="GL4" s="79" t="str">
        <f t="shared" si="2"/>
        <v>6</v>
      </c>
      <c r="GM4" s="79" t="str">
        <f t="shared" ref="GM4:IX4" si="3">MID(UPPER(TEXT(GM6,"MMMM AAAA")),DAY(GM6),1)</f>
        <v/>
      </c>
      <c r="GN4" s="79" t="str">
        <f t="shared" si="3"/>
        <v/>
      </c>
      <c r="GO4" s="79" t="str">
        <f t="shared" si="3"/>
        <v/>
      </c>
      <c r="GP4" s="79" t="str">
        <f t="shared" si="3"/>
        <v/>
      </c>
      <c r="GQ4" s="79" t="str">
        <f t="shared" si="3"/>
        <v/>
      </c>
      <c r="GR4" s="79" t="str">
        <f t="shared" si="3"/>
        <v/>
      </c>
      <c r="GS4" s="79" t="str">
        <f t="shared" si="3"/>
        <v/>
      </c>
      <c r="GT4" s="79" t="str">
        <f t="shared" si="3"/>
        <v/>
      </c>
      <c r="GU4" s="79" t="str">
        <f t="shared" si="3"/>
        <v/>
      </c>
      <c r="GV4" s="79" t="str">
        <f t="shared" si="3"/>
        <v/>
      </c>
      <c r="GW4" s="79" t="str">
        <f t="shared" si="3"/>
        <v/>
      </c>
      <c r="GX4" s="79" t="str">
        <f t="shared" si="3"/>
        <v/>
      </c>
      <c r="GY4" s="79" t="str">
        <f t="shared" si="3"/>
        <v/>
      </c>
      <c r="GZ4" s="79" t="str">
        <f t="shared" si="3"/>
        <v/>
      </c>
      <c r="HA4" s="79" t="str">
        <f t="shared" si="3"/>
        <v/>
      </c>
      <c r="HB4" s="79" t="str">
        <f t="shared" si="3"/>
        <v/>
      </c>
      <c r="HC4" s="79" t="str">
        <f t="shared" si="3"/>
        <v/>
      </c>
      <c r="HD4" s="79" t="str">
        <f t="shared" si="3"/>
        <v/>
      </c>
      <c r="HE4" s="79" t="str">
        <f t="shared" si="3"/>
        <v/>
      </c>
      <c r="HF4" s="79" t="str">
        <f t="shared" si="3"/>
        <v>A</v>
      </c>
      <c r="HG4" s="79" t="str">
        <f t="shared" si="3"/>
        <v>O</v>
      </c>
      <c r="HH4" s="79" t="str">
        <f t="shared" si="3"/>
        <v>Û</v>
      </c>
      <c r="HI4" s="79" t="str">
        <f t="shared" si="3"/>
        <v>T</v>
      </c>
      <c r="HJ4" s="79" t="str">
        <f t="shared" si="3"/>
        <v xml:space="preserve"> </v>
      </c>
      <c r="HK4" s="79" t="str">
        <f t="shared" si="3"/>
        <v>2</v>
      </c>
      <c r="HL4" s="79" t="str">
        <f t="shared" si="3"/>
        <v>0</v>
      </c>
      <c r="HM4" s="79" t="str">
        <f t="shared" si="3"/>
        <v>2</v>
      </c>
      <c r="HN4" s="79" t="str">
        <f t="shared" si="3"/>
        <v>6</v>
      </c>
      <c r="HO4" s="79" t="str">
        <f t="shared" si="3"/>
        <v/>
      </c>
      <c r="HP4" s="79" t="str">
        <f t="shared" si="3"/>
        <v/>
      </c>
      <c r="HQ4" s="79" t="str">
        <f t="shared" si="3"/>
        <v/>
      </c>
      <c r="HR4" s="79" t="str">
        <f t="shared" si="3"/>
        <v/>
      </c>
      <c r="HS4" s="79" t="str">
        <f t="shared" si="3"/>
        <v/>
      </c>
      <c r="HT4" s="79" t="str">
        <f t="shared" si="3"/>
        <v/>
      </c>
      <c r="HU4" s="79" t="str">
        <f t="shared" si="3"/>
        <v/>
      </c>
      <c r="HV4" s="79" t="str">
        <f t="shared" si="3"/>
        <v/>
      </c>
      <c r="HW4" s="79" t="str">
        <f t="shared" si="3"/>
        <v/>
      </c>
      <c r="HX4" s="79" t="str">
        <f t="shared" si="3"/>
        <v/>
      </c>
      <c r="HY4" s="79" t="str">
        <f t="shared" si="3"/>
        <v/>
      </c>
      <c r="HZ4" s="79" t="str">
        <f t="shared" si="3"/>
        <v/>
      </c>
      <c r="IA4" s="79" t="str">
        <f t="shared" si="3"/>
        <v/>
      </c>
      <c r="IB4" s="79" t="str">
        <f t="shared" si="3"/>
        <v/>
      </c>
      <c r="IC4" s="79" t="str">
        <f t="shared" si="3"/>
        <v/>
      </c>
      <c r="ID4" s="79" t="str">
        <f t="shared" si="3"/>
        <v/>
      </c>
      <c r="IE4" s="79" t="str">
        <f t="shared" si="3"/>
        <v/>
      </c>
      <c r="IF4" s="79" t="str">
        <f t="shared" si="3"/>
        <v/>
      </c>
      <c r="IG4" s="79" t="str">
        <f t="shared" si="3"/>
        <v/>
      </c>
      <c r="IH4" s="79" t="str">
        <f t="shared" si="3"/>
        <v/>
      </c>
      <c r="II4" s="79" t="str">
        <f t="shared" si="3"/>
        <v/>
      </c>
      <c r="IJ4" s="79" t="str">
        <f t="shared" si="3"/>
        <v/>
      </c>
      <c r="IK4" s="79" t="str">
        <f t="shared" si="3"/>
        <v>S</v>
      </c>
      <c r="IL4" s="79" t="str">
        <f t="shared" si="3"/>
        <v>E</v>
      </c>
      <c r="IM4" s="79" t="str">
        <f t="shared" si="3"/>
        <v>P</v>
      </c>
      <c r="IN4" s="79" t="str">
        <f t="shared" si="3"/>
        <v>T</v>
      </c>
      <c r="IO4" s="79" t="str">
        <f t="shared" si="3"/>
        <v>E</v>
      </c>
      <c r="IP4" s="79" t="str">
        <f t="shared" si="3"/>
        <v>M</v>
      </c>
      <c r="IQ4" s="79" t="str">
        <f t="shared" si="3"/>
        <v>B</v>
      </c>
      <c r="IR4" s="79" t="str">
        <f t="shared" si="3"/>
        <v>R</v>
      </c>
      <c r="IS4" s="79" t="str">
        <f t="shared" si="3"/>
        <v>E</v>
      </c>
      <c r="IT4" s="79" t="str">
        <f t="shared" si="3"/>
        <v xml:space="preserve"> </v>
      </c>
      <c r="IU4" s="79" t="str">
        <f t="shared" si="3"/>
        <v>2</v>
      </c>
      <c r="IV4" s="79" t="str">
        <f t="shared" si="3"/>
        <v>0</v>
      </c>
      <c r="IW4" s="79" t="str">
        <f t="shared" si="3"/>
        <v>2</v>
      </c>
      <c r="IX4" s="79" t="str">
        <f t="shared" si="3"/>
        <v>6</v>
      </c>
      <c r="IY4" s="79" t="str">
        <f t="shared" ref="IY4:LJ4" si="4">MID(UPPER(TEXT(IY6,"MMMM AAAA")),DAY(IY6),1)</f>
        <v/>
      </c>
      <c r="IZ4" s="79" t="str">
        <f t="shared" si="4"/>
        <v/>
      </c>
      <c r="JA4" s="79" t="str">
        <f t="shared" si="4"/>
        <v/>
      </c>
      <c r="JB4" s="79" t="str">
        <f t="shared" si="4"/>
        <v/>
      </c>
      <c r="JC4" s="79" t="str">
        <f t="shared" si="4"/>
        <v/>
      </c>
      <c r="JD4" s="79" t="str">
        <f t="shared" si="4"/>
        <v/>
      </c>
      <c r="JE4" s="79" t="str">
        <f t="shared" si="4"/>
        <v/>
      </c>
      <c r="JF4" s="79" t="str">
        <f t="shared" si="4"/>
        <v/>
      </c>
      <c r="JG4" s="79" t="str">
        <f t="shared" si="4"/>
        <v/>
      </c>
      <c r="JH4" s="79" t="str">
        <f t="shared" si="4"/>
        <v/>
      </c>
      <c r="JI4" s="79" t="str">
        <f t="shared" si="4"/>
        <v/>
      </c>
      <c r="JJ4" s="79" t="str">
        <f t="shared" si="4"/>
        <v/>
      </c>
      <c r="JK4" s="79" t="str">
        <f t="shared" si="4"/>
        <v/>
      </c>
      <c r="JL4" s="79" t="str">
        <f t="shared" si="4"/>
        <v/>
      </c>
      <c r="JM4" s="79" t="str">
        <f t="shared" si="4"/>
        <v/>
      </c>
      <c r="JN4" s="79" t="str">
        <f t="shared" si="4"/>
        <v/>
      </c>
      <c r="JO4" s="79" t="str">
        <f t="shared" si="4"/>
        <v>O</v>
      </c>
      <c r="JP4" s="79" t="str">
        <f t="shared" si="4"/>
        <v>C</v>
      </c>
      <c r="JQ4" s="79" t="str">
        <f t="shared" si="4"/>
        <v>T</v>
      </c>
      <c r="JR4" s="79" t="str">
        <f t="shared" si="4"/>
        <v>O</v>
      </c>
      <c r="JS4" s="79" t="str">
        <f t="shared" si="4"/>
        <v>B</v>
      </c>
      <c r="JT4" s="79" t="str">
        <f t="shared" si="4"/>
        <v>R</v>
      </c>
      <c r="JU4" s="79" t="str">
        <f t="shared" si="4"/>
        <v>E</v>
      </c>
      <c r="JV4" s="79" t="str">
        <f t="shared" si="4"/>
        <v xml:space="preserve"> </v>
      </c>
      <c r="JW4" s="79" t="str">
        <f t="shared" si="4"/>
        <v>2</v>
      </c>
      <c r="JX4" s="79" t="str">
        <f t="shared" si="4"/>
        <v>0</v>
      </c>
      <c r="JY4" s="79" t="str">
        <f t="shared" si="4"/>
        <v>2</v>
      </c>
      <c r="JZ4" s="79" t="str">
        <f t="shared" si="4"/>
        <v>6</v>
      </c>
      <c r="KA4" s="79" t="str">
        <f t="shared" si="4"/>
        <v/>
      </c>
      <c r="KB4" s="79" t="str">
        <f t="shared" si="4"/>
        <v/>
      </c>
      <c r="KC4" s="79" t="str">
        <f t="shared" si="4"/>
        <v/>
      </c>
      <c r="KD4" s="79" t="str">
        <f t="shared" si="4"/>
        <v/>
      </c>
      <c r="KE4" s="79" t="str">
        <f t="shared" si="4"/>
        <v/>
      </c>
      <c r="KF4" s="79" t="str">
        <f t="shared" si="4"/>
        <v/>
      </c>
      <c r="KG4" s="79" t="str">
        <f t="shared" si="4"/>
        <v/>
      </c>
      <c r="KH4" s="79" t="str">
        <f t="shared" si="4"/>
        <v/>
      </c>
      <c r="KI4" s="79" t="str">
        <f t="shared" si="4"/>
        <v/>
      </c>
      <c r="KJ4" s="79" t="str">
        <f t="shared" si="4"/>
        <v/>
      </c>
      <c r="KK4" s="79" t="str">
        <f t="shared" si="4"/>
        <v/>
      </c>
      <c r="KL4" s="79" t="str">
        <f t="shared" si="4"/>
        <v/>
      </c>
      <c r="KM4" s="79" t="str">
        <f t="shared" si="4"/>
        <v/>
      </c>
      <c r="KN4" s="79" t="str">
        <f t="shared" si="4"/>
        <v/>
      </c>
      <c r="KO4" s="79" t="str">
        <f t="shared" si="4"/>
        <v/>
      </c>
      <c r="KP4" s="79" t="str">
        <f t="shared" si="4"/>
        <v/>
      </c>
      <c r="KQ4" s="79" t="str">
        <f t="shared" si="4"/>
        <v/>
      </c>
      <c r="KR4" s="79" t="str">
        <f t="shared" si="4"/>
        <v/>
      </c>
      <c r="KS4" s="79" t="str">
        <f t="shared" si="4"/>
        <v/>
      </c>
      <c r="KT4" s="79" t="str">
        <f t="shared" si="4"/>
        <v>N</v>
      </c>
      <c r="KU4" s="79" t="str">
        <f t="shared" si="4"/>
        <v>O</v>
      </c>
      <c r="KV4" s="79" t="str">
        <f t="shared" si="4"/>
        <v>V</v>
      </c>
      <c r="KW4" s="79" t="str">
        <f t="shared" si="4"/>
        <v>E</v>
      </c>
      <c r="KX4" s="79" t="str">
        <f t="shared" si="4"/>
        <v>M</v>
      </c>
      <c r="KY4" s="79" t="str">
        <f t="shared" si="4"/>
        <v>B</v>
      </c>
      <c r="KZ4" s="79" t="str">
        <f t="shared" si="4"/>
        <v>R</v>
      </c>
      <c r="LA4" s="79" t="str">
        <f t="shared" si="4"/>
        <v>E</v>
      </c>
      <c r="LB4" s="79" t="str">
        <f t="shared" si="4"/>
        <v xml:space="preserve"> </v>
      </c>
      <c r="LC4" s="79" t="str">
        <f t="shared" si="4"/>
        <v>2</v>
      </c>
      <c r="LD4" s="79" t="str">
        <f t="shared" si="4"/>
        <v>0</v>
      </c>
      <c r="LE4" s="79" t="str">
        <f t="shared" si="4"/>
        <v>2</v>
      </c>
      <c r="LF4" s="79" t="str">
        <f t="shared" si="4"/>
        <v>6</v>
      </c>
      <c r="LG4" s="79" t="str">
        <f t="shared" si="4"/>
        <v/>
      </c>
      <c r="LH4" s="79" t="str">
        <f t="shared" si="4"/>
        <v/>
      </c>
      <c r="LI4" s="79" t="str">
        <f t="shared" si="4"/>
        <v/>
      </c>
      <c r="LJ4" s="79" t="str">
        <f t="shared" si="4"/>
        <v/>
      </c>
      <c r="LK4" s="79" t="str">
        <f t="shared" ref="LK4:NC4" si="5">MID(UPPER(TEXT(LK6,"MMMM AAAA")),DAY(LK6),1)</f>
        <v/>
      </c>
      <c r="LL4" s="79" t="str">
        <f t="shared" si="5"/>
        <v/>
      </c>
      <c r="LM4" s="79" t="str">
        <f t="shared" si="5"/>
        <v/>
      </c>
      <c r="LN4" s="79" t="str">
        <f t="shared" si="5"/>
        <v/>
      </c>
      <c r="LO4" s="79" t="str">
        <f t="shared" si="5"/>
        <v/>
      </c>
      <c r="LP4" s="79" t="str">
        <f t="shared" si="5"/>
        <v/>
      </c>
      <c r="LQ4" s="79" t="str">
        <f t="shared" si="5"/>
        <v/>
      </c>
      <c r="LR4" s="79" t="str">
        <f t="shared" si="5"/>
        <v/>
      </c>
      <c r="LS4" s="79" t="str">
        <f t="shared" si="5"/>
        <v/>
      </c>
      <c r="LT4" s="79" t="str">
        <f t="shared" si="5"/>
        <v/>
      </c>
      <c r="LU4" s="79" t="str">
        <f t="shared" si="5"/>
        <v/>
      </c>
      <c r="LV4" s="79" t="str">
        <f t="shared" si="5"/>
        <v/>
      </c>
      <c r="LW4" s="79" t="str">
        <f t="shared" si="5"/>
        <v/>
      </c>
      <c r="LX4" s="79" t="str">
        <f t="shared" si="5"/>
        <v>D</v>
      </c>
      <c r="LY4" s="79" t="str">
        <f t="shared" si="5"/>
        <v>É</v>
      </c>
      <c r="LZ4" s="79" t="str">
        <f t="shared" si="5"/>
        <v>C</v>
      </c>
      <c r="MA4" s="79" t="str">
        <f t="shared" si="5"/>
        <v>E</v>
      </c>
      <c r="MB4" s="79" t="str">
        <f t="shared" si="5"/>
        <v>M</v>
      </c>
      <c r="MC4" s="79" t="str">
        <f t="shared" si="5"/>
        <v>B</v>
      </c>
      <c r="MD4" s="79" t="str">
        <f t="shared" si="5"/>
        <v>R</v>
      </c>
      <c r="ME4" s="79" t="str">
        <f t="shared" si="5"/>
        <v>E</v>
      </c>
      <c r="MF4" s="79" t="str">
        <f t="shared" si="5"/>
        <v xml:space="preserve"> </v>
      </c>
      <c r="MG4" s="79" t="str">
        <f t="shared" si="5"/>
        <v>2</v>
      </c>
      <c r="MH4" s="79" t="str">
        <f t="shared" si="5"/>
        <v>0</v>
      </c>
      <c r="MI4" s="79" t="str">
        <f t="shared" si="5"/>
        <v>2</v>
      </c>
      <c r="MJ4" s="79" t="str">
        <f t="shared" si="5"/>
        <v>6</v>
      </c>
      <c r="MK4" s="79" t="str">
        <f t="shared" si="5"/>
        <v/>
      </c>
      <c r="ML4" s="79" t="str">
        <f t="shared" si="5"/>
        <v/>
      </c>
      <c r="MM4" s="79" t="str">
        <f t="shared" si="5"/>
        <v/>
      </c>
      <c r="MN4" s="79" t="str">
        <f t="shared" si="5"/>
        <v/>
      </c>
      <c r="MO4" s="79" t="str">
        <f t="shared" si="5"/>
        <v/>
      </c>
      <c r="MP4" s="79" t="str">
        <f t="shared" si="5"/>
        <v/>
      </c>
      <c r="MQ4" s="79" t="str">
        <f t="shared" si="5"/>
        <v/>
      </c>
      <c r="MR4" s="79" t="str">
        <f t="shared" si="5"/>
        <v/>
      </c>
      <c r="MS4" s="79" t="str">
        <f t="shared" si="5"/>
        <v/>
      </c>
      <c r="MT4" s="79" t="str">
        <f t="shared" si="5"/>
        <v/>
      </c>
      <c r="MU4" s="79" t="str">
        <f t="shared" si="5"/>
        <v/>
      </c>
      <c r="MV4" s="79" t="str">
        <f t="shared" si="5"/>
        <v/>
      </c>
      <c r="MW4" s="79" t="str">
        <f t="shared" si="5"/>
        <v/>
      </c>
      <c r="MX4" s="79" t="str">
        <f t="shared" si="5"/>
        <v/>
      </c>
      <c r="MY4" s="79" t="str">
        <f t="shared" si="5"/>
        <v/>
      </c>
      <c r="MZ4" s="79" t="str">
        <f t="shared" si="5"/>
        <v/>
      </c>
      <c r="NA4" s="79" t="str">
        <f t="shared" si="5"/>
        <v/>
      </c>
      <c r="NB4" s="79" t="str">
        <f t="shared" si="5"/>
        <v/>
      </c>
      <c r="NC4" s="79" t="str">
        <f t="shared" si="5"/>
        <v>J</v>
      </c>
    </row>
    <row r="5" spans="1:367" x14ac:dyDescent="0.2">
      <c r="A5" s="80"/>
      <c r="B5" s="73" t="str">
        <f>IF(B6="","",UPPER(LEFT(TEXT(B6,"jjjj"),1)))</f>
        <v>J</v>
      </c>
      <c r="C5" s="73" t="str">
        <f t="shared" ref="C5:BN5" si="6">IF(C6="","",UPPER(LEFT(TEXT(C6,"jjjj"),1)))</f>
        <v>V</v>
      </c>
      <c r="D5" s="73" t="str">
        <f t="shared" si="6"/>
        <v>S</v>
      </c>
      <c r="E5" s="73" t="str">
        <f t="shared" si="6"/>
        <v>D</v>
      </c>
      <c r="F5" s="73" t="str">
        <f t="shared" si="6"/>
        <v>L</v>
      </c>
      <c r="G5" s="73" t="str">
        <f t="shared" si="6"/>
        <v>M</v>
      </c>
      <c r="H5" s="73" t="str">
        <f t="shared" si="6"/>
        <v>M</v>
      </c>
      <c r="I5" s="73" t="str">
        <f t="shared" si="6"/>
        <v>J</v>
      </c>
      <c r="J5" s="73" t="str">
        <f t="shared" si="6"/>
        <v>V</v>
      </c>
      <c r="K5" s="73" t="str">
        <f t="shared" si="6"/>
        <v>S</v>
      </c>
      <c r="L5" s="73" t="str">
        <f t="shared" si="6"/>
        <v>D</v>
      </c>
      <c r="M5" s="73" t="str">
        <f t="shared" si="6"/>
        <v>L</v>
      </c>
      <c r="N5" s="73" t="str">
        <f t="shared" si="6"/>
        <v>M</v>
      </c>
      <c r="O5" s="73" t="str">
        <f t="shared" si="6"/>
        <v>M</v>
      </c>
      <c r="P5" s="73" t="str">
        <f t="shared" si="6"/>
        <v>J</v>
      </c>
      <c r="Q5" s="73" t="str">
        <f t="shared" si="6"/>
        <v>V</v>
      </c>
      <c r="R5" s="73" t="str">
        <f t="shared" si="6"/>
        <v>S</v>
      </c>
      <c r="S5" s="73" t="str">
        <f t="shared" si="6"/>
        <v>D</v>
      </c>
      <c r="T5" s="73" t="str">
        <f t="shared" si="6"/>
        <v>L</v>
      </c>
      <c r="U5" s="73" t="str">
        <f t="shared" si="6"/>
        <v>M</v>
      </c>
      <c r="V5" s="73" t="str">
        <f t="shared" si="6"/>
        <v>M</v>
      </c>
      <c r="W5" s="73" t="str">
        <f t="shared" si="6"/>
        <v>J</v>
      </c>
      <c r="X5" s="73" t="str">
        <f t="shared" si="6"/>
        <v>V</v>
      </c>
      <c r="Y5" s="73" t="str">
        <f t="shared" si="6"/>
        <v>S</v>
      </c>
      <c r="Z5" s="73" t="str">
        <f t="shared" si="6"/>
        <v>D</v>
      </c>
      <c r="AA5" s="73" t="str">
        <f t="shared" si="6"/>
        <v>L</v>
      </c>
      <c r="AB5" s="73" t="str">
        <f t="shared" si="6"/>
        <v>M</v>
      </c>
      <c r="AC5" s="73" t="str">
        <f t="shared" si="6"/>
        <v>M</v>
      </c>
      <c r="AD5" s="73" t="str">
        <f t="shared" si="6"/>
        <v>J</v>
      </c>
      <c r="AE5" s="73" t="str">
        <f t="shared" si="6"/>
        <v>V</v>
      </c>
      <c r="AF5" s="73" t="str">
        <f t="shared" si="6"/>
        <v>S</v>
      </c>
      <c r="AG5" s="73" t="str">
        <f t="shared" si="6"/>
        <v>D</v>
      </c>
      <c r="AH5" s="73" t="str">
        <f t="shared" si="6"/>
        <v>L</v>
      </c>
      <c r="AI5" s="73" t="str">
        <f t="shared" si="6"/>
        <v>M</v>
      </c>
      <c r="AJ5" s="73" t="str">
        <f t="shared" si="6"/>
        <v>M</v>
      </c>
      <c r="AK5" s="73" t="str">
        <f t="shared" si="6"/>
        <v>J</v>
      </c>
      <c r="AL5" s="73" t="str">
        <f t="shared" si="6"/>
        <v>V</v>
      </c>
      <c r="AM5" s="73" t="str">
        <f t="shared" si="6"/>
        <v>S</v>
      </c>
      <c r="AN5" s="73" t="str">
        <f t="shared" si="6"/>
        <v>D</v>
      </c>
      <c r="AO5" s="73" t="str">
        <f t="shared" si="6"/>
        <v>L</v>
      </c>
      <c r="AP5" s="73" t="str">
        <f t="shared" si="6"/>
        <v>M</v>
      </c>
      <c r="AQ5" s="73" t="str">
        <f t="shared" si="6"/>
        <v>M</v>
      </c>
      <c r="AR5" s="73" t="str">
        <f t="shared" si="6"/>
        <v>J</v>
      </c>
      <c r="AS5" s="73" t="str">
        <f t="shared" si="6"/>
        <v>V</v>
      </c>
      <c r="AT5" s="73" t="str">
        <f t="shared" si="6"/>
        <v>S</v>
      </c>
      <c r="AU5" s="73" t="str">
        <f t="shared" si="6"/>
        <v>D</v>
      </c>
      <c r="AV5" s="73" t="str">
        <f t="shared" si="6"/>
        <v>L</v>
      </c>
      <c r="AW5" s="73" t="str">
        <f t="shared" si="6"/>
        <v>M</v>
      </c>
      <c r="AX5" s="73" t="str">
        <f t="shared" si="6"/>
        <v>M</v>
      </c>
      <c r="AY5" s="73" t="str">
        <f t="shared" si="6"/>
        <v>J</v>
      </c>
      <c r="AZ5" s="73" t="str">
        <f t="shared" si="6"/>
        <v>V</v>
      </c>
      <c r="BA5" s="73" t="str">
        <f t="shared" si="6"/>
        <v>S</v>
      </c>
      <c r="BB5" s="73" t="str">
        <f t="shared" si="6"/>
        <v>D</v>
      </c>
      <c r="BC5" s="73" t="str">
        <f t="shared" si="6"/>
        <v>L</v>
      </c>
      <c r="BD5" s="73" t="str">
        <f t="shared" si="6"/>
        <v>M</v>
      </c>
      <c r="BE5" s="73" t="str">
        <f t="shared" si="6"/>
        <v>M</v>
      </c>
      <c r="BF5" s="73" t="str">
        <f t="shared" si="6"/>
        <v>J</v>
      </c>
      <c r="BG5" s="73" t="str">
        <f t="shared" si="6"/>
        <v>V</v>
      </c>
      <c r="BH5" s="73" t="str">
        <f t="shared" si="6"/>
        <v>S</v>
      </c>
      <c r="BI5" s="73" t="str">
        <f t="shared" si="6"/>
        <v>D</v>
      </c>
      <c r="BJ5" s="73" t="str">
        <f t="shared" si="6"/>
        <v>L</v>
      </c>
      <c r="BK5" s="73" t="str">
        <f t="shared" si="6"/>
        <v>M</v>
      </c>
      <c r="BL5" s="73" t="str">
        <f t="shared" si="6"/>
        <v>M</v>
      </c>
      <c r="BM5" s="73" t="str">
        <f t="shared" si="6"/>
        <v>J</v>
      </c>
      <c r="BN5" s="73" t="str">
        <f t="shared" si="6"/>
        <v>V</v>
      </c>
      <c r="BO5" s="73" t="str">
        <f t="shared" ref="BO5:DZ5" si="7">IF(BO6="","",UPPER(LEFT(TEXT(BO6,"jjjj"),1)))</f>
        <v>S</v>
      </c>
      <c r="BP5" s="73" t="str">
        <f t="shared" si="7"/>
        <v>D</v>
      </c>
      <c r="BQ5" s="73" t="str">
        <f t="shared" si="7"/>
        <v>L</v>
      </c>
      <c r="BR5" s="73" t="str">
        <f t="shared" si="7"/>
        <v>M</v>
      </c>
      <c r="BS5" s="73" t="str">
        <f t="shared" si="7"/>
        <v>M</v>
      </c>
      <c r="BT5" s="73" t="str">
        <f t="shared" si="7"/>
        <v>J</v>
      </c>
      <c r="BU5" s="73" t="str">
        <f t="shared" si="7"/>
        <v>V</v>
      </c>
      <c r="BV5" s="73" t="str">
        <f t="shared" si="7"/>
        <v>S</v>
      </c>
      <c r="BW5" s="73" t="str">
        <f t="shared" si="7"/>
        <v>D</v>
      </c>
      <c r="BX5" s="73" t="str">
        <f t="shared" si="7"/>
        <v>L</v>
      </c>
      <c r="BY5" s="73" t="str">
        <f t="shared" si="7"/>
        <v>M</v>
      </c>
      <c r="BZ5" s="73" t="str">
        <f t="shared" si="7"/>
        <v>M</v>
      </c>
      <c r="CA5" s="73" t="str">
        <f t="shared" si="7"/>
        <v>J</v>
      </c>
      <c r="CB5" s="73" t="str">
        <f t="shared" si="7"/>
        <v>V</v>
      </c>
      <c r="CC5" s="73" t="str">
        <f t="shared" si="7"/>
        <v>S</v>
      </c>
      <c r="CD5" s="73" t="str">
        <f t="shared" si="7"/>
        <v>D</v>
      </c>
      <c r="CE5" s="73" t="str">
        <f t="shared" si="7"/>
        <v>L</v>
      </c>
      <c r="CF5" s="73" t="str">
        <f t="shared" si="7"/>
        <v>M</v>
      </c>
      <c r="CG5" s="73" t="str">
        <f t="shared" si="7"/>
        <v>M</v>
      </c>
      <c r="CH5" s="73" t="str">
        <f t="shared" si="7"/>
        <v>J</v>
      </c>
      <c r="CI5" s="73" t="str">
        <f t="shared" si="7"/>
        <v>V</v>
      </c>
      <c r="CJ5" s="73" t="str">
        <f t="shared" si="7"/>
        <v>S</v>
      </c>
      <c r="CK5" s="73" t="str">
        <f t="shared" si="7"/>
        <v>D</v>
      </c>
      <c r="CL5" s="73" t="str">
        <f t="shared" si="7"/>
        <v>L</v>
      </c>
      <c r="CM5" s="73" t="str">
        <f t="shared" si="7"/>
        <v>M</v>
      </c>
      <c r="CN5" s="73" t="str">
        <f t="shared" si="7"/>
        <v>M</v>
      </c>
      <c r="CO5" s="73" t="str">
        <f t="shared" si="7"/>
        <v>J</v>
      </c>
      <c r="CP5" s="73" t="str">
        <f t="shared" si="7"/>
        <v>V</v>
      </c>
      <c r="CQ5" s="73" t="str">
        <f t="shared" si="7"/>
        <v>S</v>
      </c>
      <c r="CR5" s="73" t="str">
        <f t="shared" si="7"/>
        <v>D</v>
      </c>
      <c r="CS5" s="73" t="str">
        <f t="shared" si="7"/>
        <v>L</v>
      </c>
      <c r="CT5" s="73" t="str">
        <f t="shared" si="7"/>
        <v>M</v>
      </c>
      <c r="CU5" s="73" t="str">
        <f t="shared" si="7"/>
        <v>M</v>
      </c>
      <c r="CV5" s="73" t="str">
        <f t="shared" si="7"/>
        <v>J</v>
      </c>
      <c r="CW5" s="73" t="str">
        <f t="shared" si="7"/>
        <v>V</v>
      </c>
      <c r="CX5" s="73" t="str">
        <f t="shared" si="7"/>
        <v>S</v>
      </c>
      <c r="CY5" s="73" t="str">
        <f t="shared" si="7"/>
        <v>D</v>
      </c>
      <c r="CZ5" s="73" t="str">
        <f t="shared" si="7"/>
        <v>L</v>
      </c>
      <c r="DA5" s="73" t="str">
        <f t="shared" si="7"/>
        <v>M</v>
      </c>
      <c r="DB5" s="73" t="str">
        <f t="shared" si="7"/>
        <v>M</v>
      </c>
      <c r="DC5" s="73" t="str">
        <f t="shared" si="7"/>
        <v>J</v>
      </c>
      <c r="DD5" s="73" t="str">
        <f t="shared" si="7"/>
        <v>V</v>
      </c>
      <c r="DE5" s="73" t="str">
        <f t="shared" si="7"/>
        <v>S</v>
      </c>
      <c r="DF5" s="73" t="str">
        <f t="shared" si="7"/>
        <v>D</v>
      </c>
      <c r="DG5" s="73" t="str">
        <f t="shared" si="7"/>
        <v>L</v>
      </c>
      <c r="DH5" s="73" t="str">
        <f t="shared" si="7"/>
        <v>M</v>
      </c>
      <c r="DI5" s="73" t="str">
        <f t="shared" si="7"/>
        <v>M</v>
      </c>
      <c r="DJ5" s="73" t="str">
        <f t="shared" si="7"/>
        <v>J</v>
      </c>
      <c r="DK5" s="73" t="str">
        <f t="shared" si="7"/>
        <v>V</v>
      </c>
      <c r="DL5" s="73" t="str">
        <f t="shared" si="7"/>
        <v>S</v>
      </c>
      <c r="DM5" s="73" t="str">
        <f t="shared" si="7"/>
        <v>D</v>
      </c>
      <c r="DN5" s="73" t="str">
        <f t="shared" si="7"/>
        <v>L</v>
      </c>
      <c r="DO5" s="73" t="str">
        <f t="shared" si="7"/>
        <v>M</v>
      </c>
      <c r="DP5" s="73" t="str">
        <f t="shared" si="7"/>
        <v>M</v>
      </c>
      <c r="DQ5" s="73" t="str">
        <f t="shared" si="7"/>
        <v>J</v>
      </c>
      <c r="DR5" s="73" t="str">
        <f t="shared" si="7"/>
        <v>V</v>
      </c>
      <c r="DS5" s="73" t="str">
        <f t="shared" si="7"/>
        <v>S</v>
      </c>
      <c r="DT5" s="73" t="str">
        <f t="shared" si="7"/>
        <v>D</v>
      </c>
      <c r="DU5" s="73" t="str">
        <f t="shared" si="7"/>
        <v>L</v>
      </c>
      <c r="DV5" s="73" t="str">
        <f t="shared" si="7"/>
        <v>M</v>
      </c>
      <c r="DW5" s="73" t="str">
        <f t="shared" si="7"/>
        <v>M</v>
      </c>
      <c r="DX5" s="73" t="str">
        <f t="shared" si="7"/>
        <v>J</v>
      </c>
      <c r="DY5" s="73" t="str">
        <f t="shared" si="7"/>
        <v>V</v>
      </c>
      <c r="DZ5" s="73" t="str">
        <f t="shared" si="7"/>
        <v>S</v>
      </c>
      <c r="EA5" s="73" t="str">
        <f t="shared" ref="EA5:GL5" si="8">IF(EA6="","",UPPER(LEFT(TEXT(EA6,"jjjj"),1)))</f>
        <v>D</v>
      </c>
      <c r="EB5" s="73" t="str">
        <f t="shared" si="8"/>
        <v>L</v>
      </c>
      <c r="EC5" s="73" t="str">
        <f t="shared" si="8"/>
        <v>M</v>
      </c>
      <c r="ED5" s="73" t="str">
        <f t="shared" si="8"/>
        <v>M</v>
      </c>
      <c r="EE5" s="73" t="str">
        <f t="shared" si="8"/>
        <v>J</v>
      </c>
      <c r="EF5" s="73" t="str">
        <f t="shared" si="8"/>
        <v>V</v>
      </c>
      <c r="EG5" s="73" t="str">
        <f t="shared" si="8"/>
        <v>S</v>
      </c>
      <c r="EH5" s="73" t="str">
        <f t="shared" si="8"/>
        <v>D</v>
      </c>
      <c r="EI5" s="73" t="str">
        <f t="shared" si="8"/>
        <v>L</v>
      </c>
      <c r="EJ5" s="73" t="str">
        <f t="shared" si="8"/>
        <v>M</v>
      </c>
      <c r="EK5" s="73" t="str">
        <f t="shared" si="8"/>
        <v>M</v>
      </c>
      <c r="EL5" s="73" t="str">
        <f t="shared" si="8"/>
        <v>J</v>
      </c>
      <c r="EM5" s="73" t="str">
        <f t="shared" si="8"/>
        <v>V</v>
      </c>
      <c r="EN5" s="73" t="str">
        <f t="shared" si="8"/>
        <v>S</v>
      </c>
      <c r="EO5" s="73" t="str">
        <f t="shared" si="8"/>
        <v>D</v>
      </c>
      <c r="EP5" s="73" t="str">
        <f t="shared" si="8"/>
        <v>L</v>
      </c>
      <c r="EQ5" s="73" t="str">
        <f t="shared" si="8"/>
        <v>M</v>
      </c>
      <c r="ER5" s="73" t="str">
        <f t="shared" si="8"/>
        <v>M</v>
      </c>
      <c r="ES5" s="73" t="str">
        <f t="shared" si="8"/>
        <v>J</v>
      </c>
      <c r="ET5" s="73" t="str">
        <f t="shared" si="8"/>
        <v>V</v>
      </c>
      <c r="EU5" s="73" t="str">
        <f t="shared" si="8"/>
        <v>S</v>
      </c>
      <c r="EV5" s="73" t="str">
        <f t="shared" si="8"/>
        <v>D</v>
      </c>
      <c r="EW5" s="73" t="str">
        <f t="shared" si="8"/>
        <v>L</v>
      </c>
      <c r="EX5" s="73" t="str">
        <f t="shared" si="8"/>
        <v>M</v>
      </c>
      <c r="EY5" s="73" t="str">
        <f t="shared" si="8"/>
        <v>M</v>
      </c>
      <c r="EZ5" s="73" t="str">
        <f t="shared" si="8"/>
        <v>J</v>
      </c>
      <c r="FA5" s="73" t="str">
        <f t="shared" si="8"/>
        <v>V</v>
      </c>
      <c r="FB5" s="73" t="str">
        <f t="shared" si="8"/>
        <v>S</v>
      </c>
      <c r="FC5" s="73" t="str">
        <f t="shared" si="8"/>
        <v>D</v>
      </c>
      <c r="FD5" s="73" t="str">
        <f t="shared" si="8"/>
        <v>L</v>
      </c>
      <c r="FE5" s="73" t="str">
        <f t="shared" si="8"/>
        <v>M</v>
      </c>
      <c r="FF5" s="73" t="str">
        <f t="shared" si="8"/>
        <v>M</v>
      </c>
      <c r="FG5" s="73" t="str">
        <f t="shared" si="8"/>
        <v>J</v>
      </c>
      <c r="FH5" s="73" t="str">
        <f t="shared" si="8"/>
        <v>V</v>
      </c>
      <c r="FI5" s="73" t="str">
        <f t="shared" si="8"/>
        <v>S</v>
      </c>
      <c r="FJ5" s="73" t="str">
        <f t="shared" si="8"/>
        <v>D</v>
      </c>
      <c r="FK5" s="73" t="str">
        <f t="shared" si="8"/>
        <v>L</v>
      </c>
      <c r="FL5" s="73" t="str">
        <f t="shared" si="8"/>
        <v>M</v>
      </c>
      <c r="FM5" s="73" t="str">
        <f t="shared" si="8"/>
        <v>M</v>
      </c>
      <c r="FN5" s="73" t="str">
        <f t="shared" si="8"/>
        <v>J</v>
      </c>
      <c r="FO5" s="73" t="str">
        <f t="shared" si="8"/>
        <v>V</v>
      </c>
      <c r="FP5" s="73" t="str">
        <f t="shared" si="8"/>
        <v>S</v>
      </c>
      <c r="FQ5" s="73" t="str">
        <f t="shared" si="8"/>
        <v>D</v>
      </c>
      <c r="FR5" s="73" t="str">
        <f t="shared" si="8"/>
        <v>L</v>
      </c>
      <c r="FS5" s="73" t="str">
        <f t="shared" si="8"/>
        <v>M</v>
      </c>
      <c r="FT5" s="73" t="str">
        <f t="shared" si="8"/>
        <v>M</v>
      </c>
      <c r="FU5" s="73" t="str">
        <f t="shared" si="8"/>
        <v>J</v>
      </c>
      <c r="FV5" s="73" t="str">
        <f t="shared" si="8"/>
        <v>V</v>
      </c>
      <c r="FW5" s="73" t="str">
        <f t="shared" si="8"/>
        <v>S</v>
      </c>
      <c r="FX5" s="73" t="str">
        <f t="shared" si="8"/>
        <v>D</v>
      </c>
      <c r="FY5" s="73" t="str">
        <f t="shared" si="8"/>
        <v>L</v>
      </c>
      <c r="FZ5" s="73" t="str">
        <f t="shared" si="8"/>
        <v>M</v>
      </c>
      <c r="GA5" s="73" t="str">
        <f t="shared" si="8"/>
        <v>M</v>
      </c>
      <c r="GB5" s="73" t="str">
        <f t="shared" si="8"/>
        <v>J</v>
      </c>
      <c r="GC5" s="73" t="str">
        <f t="shared" si="8"/>
        <v>V</v>
      </c>
      <c r="GD5" s="73" t="str">
        <f t="shared" si="8"/>
        <v>S</v>
      </c>
      <c r="GE5" s="73" t="str">
        <f t="shared" si="8"/>
        <v>D</v>
      </c>
      <c r="GF5" s="73" t="str">
        <f t="shared" si="8"/>
        <v>L</v>
      </c>
      <c r="GG5" s="73" t="str">
        <f t="shared" si="8"/>
        <v>M</v>
      </c>
      <c r="GH5" s="73" t="str">
        <f t="shared" si="8"/>
        <v>M</v>
      </c>
      <c r="GI5" s="73" t="str">
        <f t="shared" si="8"/>
        <v>J</v>
      </c>
      <c r="GJ5" s="73" t="str">
        <f t="shared" si="8"/>
        <v>V</v>
      </c>
      <c r="GK5" s="73" t="str">
        <f t="shared" si="8"/>
        <v>S</v>
      </c>
      <c r="GL5" s="73" t="str">
        <f t="shared" si="8"/>
        <v>D</v>
      </c>
      <c r="GM5" s="73" t="str">
        <f t="shared" ref="GM5:IX5" si="9">IF(GM6="","",UPPER(LEFT(TEXT(GM6,"jjjj"),1)))</f>
        <v>L</v>
      </c>
      <c r="GN5" s="73" t="str">
        <f t="shared" si="9"/>
        <v>M</v>
      </c>
      <c r="GO5" s="73" t="str">
        <f t="shared" si="9"/>
        <v>M</v>
      </c>
      <c r="GP5" s="73" t="str">
        <f t="shared" si="9"/>
        <v>J</v>
      </c>
      <c r="GQ5" s="73" t="str">
        <f t="shared" si="9"/>
        <v>V</v>
      </c>
      <c r="GR5" s="73" t="str">
        <f t="shared" si="9"/>
        <v>S</v>
      </c>
      <c r="GS5" s="73" t="str">
        <f t="shared" si="9"/>
        <v>D</v>
      </c>
      <c r="GT5" s="73" t="str">
        <f t="shared" si="9"/>
        <v>L</v>
      </c>
      <c r="GU5" s="73" t="str">
        <f t="shared" si="9"/>
        <v>M</v>
      </c>
      <c r="GV5" s="73" t="str">
        <f t="shared" si="9"/>
        <v>M</v>
      </c>
      <c r="GW5" s="73" t="str">
        <f t="shared" si="9"/>
        <v>J</v>
      </c>
      <c r="GX5" s="73" t="str">
        <f t="shared" si="9"/>
        <v>V</v>
      </c>
      <c r="GY5" s="73" t="str">
        <f t="shared" si="9"/>
        <v>S</v>
      </c>
      <c r="GZ5" s="73" t="str">
        <f t="shared" si="9"/>
        <v>D</v>
      </c>
      <c r="HA5" s="73" t="str">
        <f t="shared" si="9"/>
        <v>L</v>
      </c>
      <c r="HB5" s="73" t="str">
        <f t="shared" si="9"/>
        <v>M</v>
      </c>
      <c r="HC5" s="73" t="str">
        <f t="shared" si="9"/>
        <v>M</v>
      </c>
      <c r="HD5" s="73" t="str">
        <f t="shared" si="9"/>
        <v>J</v>
      </c>
      <c r="HE5" s="73" t="str">
        <f t="shared" si="9"/>
        <v>V</v>
      </c>
      <c r="HF5" s="73" t="str">
        <f t="shared" si="9"/>
        <v>S</v>
      </c>
      <c r="HG5" s="73" t="str">
        <f t="shared" si="9"/>
        <v>D</v>
      </c>
      <c r="HH5" s="73" t="str">
        <f t="shared" si="9"/>
        <v>L</v>
      </c>
      <c r="HI5" s="73" t="str">
        <f t="shared" si="9"/>
        <v>M</v>
      </c>
      <c r="HJ5" s="73" t="str">
        <f t="shared" si="9"/>
        <v>M</v>
      </c>
      <c r="HK5" s="73" t="str">
        <f t="shared" si="9"/>
        <v>J</v>
      </c>
      <c r="HL5" s="73" t="str">
        <f t="shared" si="9"/>
        <v>V</v>
      </c>
      <c r="HM5" s="73" t="str">
        <f t="shared" si="9"/>
        <v>S</v>
      </c>
      <c r="HN5" s="73" t="str">
        <f t="shared" si="9"/>
        <v>D</v>
      </c>
      <c r="HO5" s="73" t="str">
        <f t="shared" si="9"/>
        <v>L</v>
      </c>
      <c r="HP5" s="73" t="str">
        <f t="shared" si="9"/>
        <v>M</v>
      </c>
      <c r="HQ5" s="73" t="str">
        <f t="shared" si="9"/>
        <v>M</v>
      </c>
      <c r="HR5" s="73" t="str">
        <f t="shared" si="9"/>
        <v>J</v>
      </c>
      <c r="HS5" s="73" t="str">
        <f t="shared" si="9"/>
        <v>V</v>
      </c>
      <c r="HT5" s="73" t="str">
        <f t="shared" si="9"/>
        <v>S</v>
      </c>
      <c r="HU5" s="73" t="str">
        <f t="shared" si="9"/>
        <v>D</v>
      </c>
      <c r="HV5" s="73" t="str">
        <f t="shared" si="9"/>
        <v>L</v>
      </c>
      <c r="HW5" s="73" t="str">
        <f t="shared" si="9"/>
        <v>M</v>
      </c>
      <c r="HX5" s="73" t="str">
        <f t="shared" si="9"/>
        <v>M</v>
      </c>
      <c r="HY5" s="73" t="str">
        <f t="shared" si="9"/>
        <v>J</v>
      </c>
      <c r="HZ5" s="73" t="str">
        <f t="shared" si="9"/>
        <v>V</v>
      </c>
      <c r="IA5" s="73" t="str">
        <f t="shared" si="9"/>
        <v>S</v>
      </c>
      <c r="IB5" s="73" t="str">
        <f t="shared" si="9"/>
        <v>D</v>
      </c>
      <c r="IC5" s="73" t="str">
        <f t="shared" si="9"/>
        <v>L</v>
      </c>
      <c r="ID5" s="73" t="str">
        <f t="shared" si="9"/>
        <v>M</v>
      </c>
      <c r="IE5" s="73" t="str">
        <f t="shared" si="9"/>
        <v>M</v>
      </c>
      <c r="IF5" s="73" t="str">
        <f t="shared" si="9"/>
        <v>J</v>
      </c>
      <c r="IG5" s="73" t="str">
        <f t="shared" si="9"/>
        <v>V</v>
      </c>
      <c r="IH5" s="73" t="str">
        <f t="shared" si="9"/>
        <v>S</v>
      </c>
      <c r="II5" s="73" t="str">
        <f t="shared" si="9"/>
        <v>D</v>
      </c>
      <c r="IJ5" s="73" t="str">
        <f t="shared" si="9"/>
        <v>L</v>
      </c>
      <c r="IK5" s="73" t="str">
        <f t="shared" si="9"/>
        <v>M</v>
      </c>
      <c r="IL5" s="73" t="str">
        <f t="shared" si="9"/>
        <v>M</v>
      </c>
      <c r="IM5" s="73" t="str">
        <f t="shared" si="9"/>
        <v>J</v>
      </c>
      <c r="IN5" s="73" t="str">
        <f t="shared" si="9"/>
        <v>V</v>
      </c>
      <c r="IO5" s="73" t="str">
        <f t="shared" si="9"/>
        <v>S</v>
      </c>
      <c r="IP5" s="73" t="str">
        <f t="shared" si="9"/>
        <v>D</v>
      </c>
      <c r="IQ5" s="73" t="str">
        <f t="shared" si="9"/>
        <v>L</v>
      </c>
      <c r="IR5" s="73" t="str">
        <f t="shared" si="9"/>
        <v>M</v>
      </c>
      <c r="IS5" s="73" t="str">
        <f t="shared" si="9"/>
        <v>M</v>
      </c>
      <c r="IT5" s="73" t="str">
        <f t="shared" si="9"/>
        <v>J</v>
      </c>
      <c r="IU5" s="73" t="str">
        <f t="shared" si="9"/>
        <v>V</v>
      </c>
      <c r="IV5" s="73" t="str">
        <f t="shared" si="9"/>
        <v>S</v>
      </c>
      <c r="IW5" s="73" t="str">
        <f t="shared" si="9"/>
        <v>D</v>
      </c>
      <c r="IX5" s="73" t="str">
        <f t="shared" si="9"/>
        <v>L</v>
      </c>
      <c r="IY5" s="73" t="str">
        <f t="shared" ref="IY5:LJ5" si="10">IF(IY6="","",UPPER(LEFT(TEXT(IY6,"jjjj"),1)))</f>
        <v>M</v>
      </c>
      <c r="IZ5" s="73" t="str">
        <f t="shared" si="10"/>
        <v>M</v>
      </c>
      <c r="JA5" s="73" t="str">
        <f t="shared" si="10"/>
        <v>J</v>
      </c>
      <c r="JB5" s="73" t="str">
        <f t="shared" si="10"/>
        <v>V</v>
      </c>
      <c r="JC5" s="73" t="str">
        <f t="shared" si="10"/>
        <v>S</v>
      </c>
      <c r="JD5" s="73" t="str">
        <f t="shared" si="10"/>
        <v>D</v>
      </c>
      <c r="JE5" s="73" t="str">
        <f t="shared" si="10"/>
        <v>L</v>
      </c>
      <c r="JF5" s="73" t="str">
        <f t="shared" si="10"/>
        <v>M</v>
      </c>
      <c r="JG5" s="73" t="str">
        <f t="shared" si="10"/>
        <v>M</v>
      </c>
      <c r="JH5" s="73" t="str">
        <f t="shared" si="10"/>
        <v>J</v>
      </c>
      <c r="JI5" s="73" t="str">
        <f t="shared" si="10"/>
        <v>V</v>
      </c>
      <c r="JJ5" s="73" t="str">
        <f t="shared" si="10"/>
        <v>S</v>
      </c>
      <c r="JK5" s="73" t="str">
        <f t="shared" si="10"/>
        <v>D</v>
      </c>
      <c r="JL5" s="73" t="str">
        <f t="shared" si="10"/>
        <v>L</v>
      </c>
      <c r="JM5" s="73" t="str">
        <f t="shared" si="10"/>
        <v>M</v>
      </c>
      <c r="JN5" s="73" t="str">
        <f t="shared" si="10"/>
        <v>M</v>
      </c>
      <c r="JO5" s="73" t="str">
        <f t="shared" si="10"/>
        <v>J</v>
      </c>
      <c r="JP5" s="73" t="str">
        <f t="shared" si="10"/>
        <v>V</v>
      </c>
      <c r="JQ5" s="73" t="str">
        <f t="shared" si="10"/>
        <v>S</v>
      </c>
      <c r="JR5" s="73" t="str">
        <f t="shared" si="10"/>
        <v>D</v>
      </c>
      <c r="JS5" s="73" t="str">
        <f t="shared" si="10"/>
        <v>L</v>
      </c>
      <c r="JT5" s="73" t="str">
        <f t="shared" si="10"/>
        <v>M</v>
      </c>
      <c r="JU5" s="73" t="str">
        <f t="shared" si="10"/>
        <v>M</v>
      </c>
      <c r="JV5" s="73" t="str">
        <f t="shared" si="10"/>
        <v>J</v>
      </c>
      <c r="JW5" s="73" t="str">
        <f t="shared" si="10"/>
        <v>V</v>
      </c>
      <c r="JX5" s="73" t="str">
        <f t="shared" si="10"/>
        <v>S</v>
      </c>
      <c r="JY5" s="73" t="str">
        <f t="shared" si="10"/>
        <v>D</v>
      </c>
      <c r="JZ5" s="73" t="str">
        <f t="shared" si="10"/>
        <v>L</v>
      </c>
      <c r="KA5" s="73" t="str">
        <f t="shared" si="10"/>
        <v>M</v>
      </c>
      <c r="KB5" s="73" t="str">
        <f t="shared" si="10"/>
        <v>M</v>
      </c>
      <c r="KC5" s="73" t="str">
        <f t="shared" si="10"/>
        <v>J</v>
      </c>
      <c r="KD5" s="73" t="str">
        <f t="shared" si="10"/>
        <v>V</v>
      </c>
      <c r="KE5" s="73" t="str">
        <f t="shared" si="10"/>
        <v>S</v>
      </c>
      <c r="KF5" s="73" t="str">
        <f t="shared" si="10"/>
        <v>D</v>
      </c>
      <c r="KG5" s="73" t="str">
        <f t="shared" si="10"/>
        <v>L</v>
      </c>
      <c r="KH5" s="73" t="str">
        <f t="shared" si="10"/>
        <v>M</v>
      </c>
      <c r="KI5" s="73" t="str">
        <f t="shared" si="10"/>
        <v>M</v>
      </c>
      <c r="KJ5" s="73" t="str">
        <f t="shared" si="10"/>
        <v>J</v>
      </c>
      <c r="KK5" s="73" t="str">
        <f t="shared" si="10"/>
        <v>V</v>
      </c>
      <c r="KL5" s="73" t="str">
        <f t="shared" si="10"/>
        <v>S</v>
      </c>
      <c r="KM5" s="73" t="str">
        <f t="shared" si="10"/>
        <v>D</v>
      </c>
      <c r="KN5" s="73" t="str">
        <f t="shared" si="10"/>
        <v>L</v>
      </c>
      <c r="KO5" s="73" t="str">
        <f t="shared" si="10"/>
        <v>M</v>
      </c>
      <c r="KP5" s="73" t="str">
        <f t="shared" si="10"/>
        <v>M</v>
      </c>
      <c r="KQ5" s="73" t="str">
        <f t="shared" si="10"/>
        <v>J</v>
      </c>
      <c r="KR5" s="73" t="str">
        <f t="shared" si="10"/>
        <v>V</v>
      </c>
      <c r="KS5" s="73" t="str">
        <f t="shared" si="10"/>
        <v>S</v>
      </c>
      <c r="KT5" s="73" t="str">
        <f t="shared" si="10"/>
        <v>D</v>
      </c>
      <c r="KU5" s="73" t="str">
        <f t="shared" si="10"/>
        <v>L</v>
      </c>
      <c r="KV5" s="73" t="str">
        <f t="shared" si="10"/>
        <v>M</v>
      </c>
      <c r="KW5" s="73" t="str">
        <f t="shared" si="10"/>
        <v>M</v>
      </c>
      <c r="KX5" s="73" t="str">
        <f t="shared" si="10"/>
        <v>J</v>
      </c>
      <c r="KY5" s="73" t="str">
        <f t="shared" si="10"/>
        <v>V</v>
      </c>
      <c r="KZ5" s="73" t="str">
        <f t="shared" si="10"/>
        <v>S</v>
      </c>
      <c r="LA5" s="73" t="str">
        <f t="shared" si="10"/>
        <v>D</v>
      </c>
      <c r="LB5" s="73" t="str">
        <f t="shared" si="10"/>
        <v>L</v>
      </c>
      <c r="LC5" s="73" t="str">
        <f t="shared" si="10"/>
        <v>M</v>
      </c>
      <c r="LD5" s="73" t="str">
        <f t="shared" si="10"/>
        <v>M</v>
      </c>
      <c r="LE5" s="73" t="str">
        <f t="shared" si="10"/>
        <v>J</v>
      </c>
      <c r="LF5" s="73" t="str">
        <f t="shared" si="10"/>
        <v>V</v>
      </c>
      <c r="LG5" s="73" t="str">
        <f t="shared" si="10"/>
        <v>S</v>
      </c>
      <c r="LH5" s="73" t="str">
        <f t="shared" si="10"/>
        <v>D</v>
      </c>
      <c r="LI5" s="73" t="str">
        <f t="shared" si="10"/>
        <v>L</v>
      </c>
      <c r="LJ5" s="73" t="str">
        <f t="shared" si="10"/>
        <v>M</v>
      </c>
      <c r="LK5" s="73" t="str">
        <f t="shared" ref="LK5:NC5" si="11">IF(LK6="","",UPPER(LEFT(TEXT(LK6,"jjjj"),1)))</f>
        <v>M</v>
      </c>
      <c r="LL5" s="73" t="str">
        <f t="shared" si="11"/>
        <v>J</v>
      </c>
      <c r="LM5" s="73" t="str">
        <f t="shared" si="11"/>
        <v>V</v>
      </c>
      <c r="LN5" s="73" t="str">
        <f t="shared" si="11"/>
        <v>S</v>
      </c>
      <c r="LO5" s="73" t="str">
        <f t="shared" si="11"/>
        <v>D</v>
      </c>
      <c r="LP5" s="73" t="str">
        <f t="shared" si="11"/>
        <v>L</v>
      </c>
      <c r="LQ5" s="73" t="str">
        <f t="shared" si="11"/>
        <v>M</v>
      </c>
      <c r="LR5" s="73" t="str">
        <f t="shared" si="11"/>
        <v>M</v>
      </c>
      <c r="LS5" s="73" t="str">
        <f t="shared" si="11"/>
        <v>J</v>
      </c>
      <c r="LT5" s="73" t="str">
        <f t="shared" si="11"/>
        <v>V</v>
      </c>
      <c r="LU5" s="73" t="str">
        <f t="shared" si="11"/>
        <v>S</v>
      </c>
      <c r="LV5" s="73" t="str">
        <f t="shared" si="11"/>
        <v>D</v>
      </c>
      <c r="LW5" s="73" t="str">
        <f t="shared" si="11"/>
        <v>L</v>
      </c>
      <c r="LX5" s="73" t="str">
        <f t="shared" si="11"/>
        <v>M</v>
      </c>
      <c r="LY5" s="73" t="str">
        <f t="shared" si="11"/>
        <v>M</v>
      </c>
      <c r="LZ5" s="73" t="str">
        <f t="shared" si="11"/>
        <v>J</v>
      </c>
      <c r="MA5" s="73" t="str">
        <f t="shared" si="11"/>
        <v>V</v>
      </c>
      <c r="MB5" s="73" t="str">
        <f t="shared" si="11"/>
        <v>S</v>
      </c>
      <c r="MC5" s="73" t="str">
        <f t="shared" si="11"/>
        <v>D</v>
      </c>
      <c r="MD5" s="73" t="str">
        <f t="shared" si="11"/>
        <v>L</v>
      </c>
      <c r="ME5" s="73" t="str">
        <f t="shared" si="11"/>
        <v>M</v>
      </c>
      <c r="MF5" s="73" t="str">
        <f t="shared" si="11"/>
        <v>M</v>
      </c>
      <c r="MG5" s="73" t="str">
        <f t="shared" si="11"/>
        <v>J</v>
      </c>
      <c r="MH5" s="73" t="str">
        <f t="shared" si="11"/>
        <v>V</v>
      </c>
      <c r="MI5" s="73" t="str">
        <f t="shared" si="11"/>
        <v>S</v>
      </c>
      <c r="MJ5" s="73" t="str">
        <f t="shared" si="11"/>
        <v>D</v>
      </c>
      <c r="MK5" s="73" t="str">
        <f t="shared" si="11"/>
        <v>L</v>
      </c>
      <c r="ML5" s="73" t="str">
        <f t="shared" si="11"/>
        <v>M</v>
      </c>
      <c r="MM5" s="73" t="str">
        <f t="shared" si="11"/>
        <v>M</v>
      </c>
      <c r="MN5" s="73" t="str">
        <f t="shared" si="11"/>
        <v>J</v>
      </c>
      <c r="MO5" s="73" t="str">
        <f t="shared" si="11"/>
        <v>V</v>
      </c>
      <c r="MP5" s="73" t="str">
        <f t="shared" si="11"/>
        <v>S</v>
      </c>
      <c r="MQ5" s="73" t="str">
        <f t="shared" si="11"/>
        <v>D</v>
      </c>
      <c r="MR5" s="73" t="str">
        <f t="shared" si="11"/>
        <v>L</v>
      </c>
      <c r="MS5" s="73" t="str">
        <f t="shared" si="11"/>
        <v>M</v>
      </c>
      <c r="MT5" s="73" t="str">
        <f t="shared" si="11"/>
        <v>M</v>
      </c>
      <c r="MU5" s="73" t="str">
        <f t="shared" si="11"/>
        <v>J</v>
      </c>
      <c r="MV5" s="73" t="str">
        <f t="shared" si="11"/>
        <v>V</v>
      </c>
      <c r="MW5" s="73" t="str">
        <f t="shared" si="11"/>
        <v>S</v>
      </c>
      <c r="MX5" s="73" t="str">
        <f t="shared" si="11"/>
        <v>D</v>
      </c>
      <c r="MY5" s="73" t="str">
        <f t="shared" si="11"/>
        <v>L</v>
      </c>
      <c r="MZ5" s="73" t="str">
        <f t="shared" si="11"/>
        <v>M</v>
      </c>
      <c r="NA5" s="73" t="str">
        <f t="shared" si="11"/>
        <v>M</v>
      </c>
      <c r="NB5" s="73" t="str">
        <f t="shared" si="11"/>
        <v>J</v>
      </c>
      <c r="NC5" s="73" t="str">
        <f t="shared" si="11"/>
        <v>V</v>
      </c>
    </row>
    <row r="6" spans="1:367" x14ac:dyDescent="0.2">
      <c r="A6" s="75"/>
      <c r="B6" s="76">
        <f>Calendrier!$E$4</f>
        <v>46023</v>
      </c>
      <c r="C6" s="76">
        <f t="shared" ref="C6:BN6" si="12">B6+1</f>
        <v>46024</v>
      </c>
      <c r="D6" s="76">
        <f t="shared" si="12"/>
        <v>46025</v>
      </c>
      <c r="E6" s="76">
        <f t="shared" si="12"/>
        <v>46026</v>
      </c>
      <c r="F6" s="76">
        <f t="shared" si="12"/>
        <v>46027</v>
      </c>
      <c r="G6" s="76">
        <f t="shared" si="12"/>
        <v>46028</v>
      </c>
      <c r="H6" s="76">
        <f t="shared" si="12"/>
        <v>46029</v>
      </c>
      <c r="I6" s="76">
        <f t="shared" si="12"/>
        <v>46030</v>
      </c>
      <c r="J6" s="76">
        <f t="shared" si="12"/>
        <v>46031</v>
      </c>
      <c r="K6" s="76">
        <f t="shared" si="12"/>
        <v>46032</v>
      </c>
      <c r="L6" s="76">
        <f t="shared" si="12"/>
        <v>46033</v>
      </c>
      <c r="M6" s="76">
        <f t="shared" si="12"/>
        <v>46034</v>
      </c>
      <c r="N6" s="76">
        <f t="shared" si="12"/>
        <v>46035</v>
      </c>
      <c r="O6" s="76">
        <f t="shared" si="12"/>
        <v>46036</v>
      </c>
      <c r="P6" s="76">
        <f t="shared" si="12"/>
        <v>46037</v>
      </c>
      <c r="Q6" s="76">
        <f t="shared" si="12"/>
        <v>46038</v>
      </c>
      <c r="R6" s="76">
        <f t="shared" si="12"/>
        <v>46039</v>
      </c>
      <c r="S6" s="76">
        <f t="shared" si="12"/>
        <v>46040</v>
      </c>
      <c r="T6" s="76">
        <f t="shared" si="12"/>
        <v>46041</v>
      </c>
      <c r="U6" s="76">
        <f t="shared" si="12"/>
        <v>46042</v>
      </c>
      <c r="V6" s="76">
        <f t="shared" si="12"/>
        <v>46043</v>
      </c>
      <c r="W6" s="76">
        <f t="shared" si="12"/>
        <v>46044</v>
      </c>
      <c r="X6" s="76">
        <f t="shared" si="12"/>
        <v>46045</v>
      </c>
      <c r="Y6" s="76">
        <f t="shared" si="12"/>
        <v>46046</v>
      </c>
      <c r="Z6" s="76">
        <f t="shared" si="12"/>
        <v>46047</v>
      </c>
      <c r="AA6" s="76">
        <f t="shared" si="12"/>
        <v>46048</v>
      </c>
      <c r="AB6" s="76">
        <f t="shared" si="12"/>
        <v>46049</v>
      </c>
      <c r="AC6" s="76">
        <f t="shared" si="12"/>
        <v>46050</v>
      </c>
      <c r="AD6" s="76">
        <f t="shared" si="12"/>
        <v>46051</v>
      </c>
      <c r="AE6" s="76">
        <f t="shared" si="12"/>
        <v>46052</v>
      </c>
      <c r="AF6" s="76">
        <f t="shared" si="12"/>
        <v>46053</v>
      </c>
      <c r="AG6" s="76">
        <f t="shared" si="12"/>
        <v>46054</v>
      </c>
      <c r="AH6" s="76">
        <f t="shared" si="12"/>
        <v>46055</v>
      </c>
      <c r="AI6" s="76">
        <f t="shared" si="12"/>
        <v>46056</v>
      </c>
      <c r="AJ6" s="76">
        <f t="shared" si="12"/>
        <v>46057</v>
      </c>
      <c r="AK6" s="76">
        <f t="shared" si="12"/>
        <v>46058</v>
      </c>
      <c r="AL6" s="76">
        <f t="shared" si="12"/>
        <v>46059</v>
      </c>
      <c r="AM6" s="76">
        <f t="shared" si="12"/>
        <v>46060</v>
      </c>
      <c r="AN6" s="76">
        <f t="shared" si="12"/>
        <v>46061</v>
      </c>
      <c r="AO6" s="76">
        <f t="shared" si="12"/>
        <v>46062</v>
      </c>
      <c r="AP6" s="76">
        <f t="shared" si="12"/>
        <v>46063</v>
      </c>
      <c r="AQ6" s="76">
        <f t="shared" si="12"/>
        <v>46064</v>
      </c>
      <c r="AR6" s="76">
        <f t="shared" si="12"/>
        <v>46065</v>
      </c>
      <c r="AS6" s="76">
        <f t="shared" si="12"/>
        <v>46066</v>
      </c>
      <c r="AT6" s="76">
        <f t="shared" si="12"/>
        <v>46067</v>
      </c>
      <c r="AU6" s="76">
        <f t="shared" si="12"/>
        <v>46068</v>
      </c>
      <c r="AV6" s="76">
        <f t="shared" si="12"/>
        <v>46069</v>
      </c>
      <c r="AW6" s="76">
        <f t="shared" si="12"/>
        <v>46070</v>
      </c>
      <c r="AX6" s="76">
        <f t="shared" si="12"/>
        <v>46071</v>
      </c>
      <c r="AY6" s="76">
        <f t="shared" si="12"/>
        <v>46072</v>
      </c>
      <c r="AZ6" s="76">
        <f t="shared" si="12"/>
        <v>46073</v>
      </c>
      <c r="BA6" s="76">
        <f t="shared" si="12"/>
        <v>46074</v>
      </c>
      <c r="BB6" s="76">
        <f t="shared" si="12"/>
        <v>46075</v>
      </c>
      <c r="BC6" s="76">
        <f t="shared" si="12"/>
        <v>46076</v>
      </c>
      <c r="BD6" s="76">
        <f t="shared" si="12"/>
        <v>46077</v>
      </c>
      <c r="BE6" s="76">
        <f t="shared" si="12"/>
        <v>46078</v>
      </c>
      <c r="BF6" s="76">
        <f t="shared" si="12"/>
        <v>46079</v>
      </c>
      <c r="BG6" s="76">
        <f t="shared" si="12"/>
        <v>46080</v>
      </c>
      <c r="BH6" s="76">
        <f t="shared" si="12"/>
        <v>46081</v>
      </c>
      <c r="BI6" s="76">
        <f t="shared" si="12"/>
        <v>46082</v>
      </c>
      <c r="BJ6" s="76">
        <f t="shared" si="12"/>
        <v>46083</v>
      </c>
      <c r="BK6" s="76">
        <f t="shared" si="12"/>
        <v>46084</v>
      </c>
      <c r="BL6" s="76">
        <f t="shared" si="12"/>
        <v>46085</v>
      </c>
      <c r="BM6" s="76">
        <f t="shared" si="12"/>
        <v>46086</v>
      </c>
      <c r="BN6" s="76">
        <f t="shared" si="12"/>
        <v>46087</v>
      </c>
      <c r="BO6" s="76">
        <f t="shared" ref="BO6:DZ6" si="13">BN6+1</f>
        <v>46088</v>
      </c>
      <c r="BP6" s="76">
        <f t="shared" si="13"/>
        <v>46089</v>
      </c>
      <c r="BQ6" s="76">
        <f t="shared" si="13"/>
        <v>46090</v>
      </c>
      <c r="BR6" s="76">
        <f t="shared" si="13"/>
        <v>46091</v>
      </c>
      <c r="BS6" s="76">
        <f t="shared" si="13"/>
        <v>46092</v>
      </c>
      <c r="BT6" s="76">
        <f t="shared" si="13"/>
        <v>46093</v>
      </c>
      <c r="BU6" s="76">
        <f t="shared" si="13"/>
        <v>46094</v>
      </c>
      <c r="BV6" s="76">
        <f t="shared" si="13"/>
        <v>46095</v>
      </c>
      <c r="BW6" s="76">
        <f t="shared" si="13"/>
        <v>46096</v>
      </c>
      <c r="BX6" s="76">
        <f t="shared" si="13"/>
        <v>46097</v>
      </c>
      <c r="BY6" s="76">
        <f t="shared" si="13"/>
        <v>46098</v>
      </c>
      <c r="BZ6" s="76">
        <f t="shared" si="13"/>
        <v>46099</v>
      </c>
      <c r="CA6" s="76">
        <f t="shared" si="13"/>
        <v>46100</v>
      </c>
      <c r="CB6" s="76">
        <f t="shared" si="13"/>
        <v>46101</v>
      </c>
      <c r="CC6" s="76">
        <f t="shared" si="13"/>
        <v>46102</v>
      </c>
      <c r="CD6" s="76">
        <f t="shared" si="13"/>
        <v>46103</v>
      </c>
      <c r="CE6" s="76">
        <f t="shared" si="13"/>
        <v>46104</v>
      </c>
      <c r="CF6" s="76">
        <f t="shared" si="13"/>
        <v>46105</v>
      </c>
      <c r="CG6" s="76">
        <f t="shared" si="13"/>
        <v>46106</v>
      </c>
      <c r="CH6" s="76">
        <f t="shared" si="13"/>
        <v>46107</v>
      </c>
      <c r="CI6" s="76">
        <f t="shared" si="13"/>
        <v>46108</v>
      </c>
      <c r="CJ6" s="76">
        <f t="shared" si="13"/>
        <v>46109</v>
      </c>
      <c r="CK6" s="76">
        <f t="shared" si="13"/>
        <v>46110</v>
      </c>
      <c r="CL6" s="76">
        <f t="shared" si="13"/>
        <v>46111</v>
      </c>
      <c r="CM6" s="76">
        <f t="shared" si="13"/>
        <v>46112</v>
      </c>
      <c r="CN6" s="76">
        <f t="shared" si="13"/>
        <v>46113</v>
      </c>
      <c r="CO6" s="76">
        <f t="shared" si="13"/>
        <v>46114</v>
      </c>
      <c r="CP6" s="76">
        <f t="shared" si="13"/>
        <v>46115</v>
      </c>
      <c r="CQ6" s="76">
        <f t="shared" si="13"/>
        <v>46116</v>
      </c>
      <c r="CR6" s="76">
        <f t="shared" si="13"/>
        <v>46117</v>
      </c>
      <c r="CS6" s="76">
        <f t="shared" si="13"/>
        <v>46118</v>
      </c>
      <c r="CT6" s="76">
        <f t="shared" si="13"/>
        <v>46119</v>
      </c>
      <c r="CU6" s="76">
        <f t="shared" si="13"/>
        <v>46120</v>
      </c>
      <c r="CV6" s="76">
        <f t="shared" si="13"/>
        <v>46121</v>
      </c>
      <c r="CW6" s="76">
        <f t="shared" si="13"/>
        <v>46122</v>
      </c>
      <c r="CX6" s="76">
        <f t="shared" si="13"/>
        <v>46123</v>
      </c>
      <c r="CY6" s="76">
        <f t="shared" si="13"/>
        <v>46124</v>
      </c>
      <c r="CZ6" s="76">
        <f t="shared" si="13"/>
        <v>46125</v>
      </c>
      <c r="DA6" s="76">
        <f t="shared" si="13"/>
        <v>46126</v>
      </c>
      <c r="DB6" s="76">
        <f t="shared" si="13"/>
        <v>46127</v>
      </c>
      <c r="DC6" s="76">
        <f t="shared" si="13"/>
        <v>46128</v>
      </c>
      <c r="DD6" s="76">
        <f t="shared" si="13"/>
        <v>46129</v>
      </c>
      <c r="DE6" s="76">
        <f t="shared" si="13"/>
        <v>46130</v>
      </c>
      <c r="DF6" s="76">
        <f t="shared" si="13"/>
        <v>46131</v>
      </c>
      <c r="DG6" s="76">
        <f t="shared" si="13"/>
        <v>46132</v>
      </c>
      <c r="DH6" s="76">
        <f t="shared" si="13"/>
        <v>46133</v>
      </c>
      <c r="DI6" s="76">
        <f t="shared" si="13"/>
        <v>46134</v>
      </c>
      <c r="DJ6" s="76">
        <f t="shared" si="13"/>
        <v>46135</v>
      </c>
      <c r="DK6" s="76">
        <f t="shared" si="13"/>
        <v>46136</v>
      </c>
      <c r="DL6" s="76">
        <f t="shared" si="13"/>
        <v>46137</v>
      </c>
      <c r="DM6" s="76">
        <f t="shared" si="13"/>
        <v>46138</v>
      </c>
      <c r="DN6" s="76">
        <f t="shared" si="13"/>
        <v>46139</v>
      </c>
      <c r="DO6" s="76">
        <f t="shared" si="13"/>
        <v>46140</v>
      </c>
      <c r="DP6" s="76">
        <f t="shared" si="13"/>
        <v>46141</v>
      </c>
      <c r="DQ6" s="76">
        <f t="shared" si="13"/>
        <v>46142</v>
      </c>
      <c r="DR6" s="76">
        <f t="shared" si="13"/>
        <v>46143</v>
      </c>
      <c r="DS6" s="76">
        <f t="shared" si="13"/>
        <v>46144</v>
      </c>
      <c r="DT6" s="76">
        <f t="shared" si="13"/>
        <v>46145</v>
      </c>
      <c r="DU6" s="76">
        <f t="shared" si="13"/>
        <v>46146</v>
      </c>
      <c r="DV6" s="76">
        <f t="shared" si="13"/>
        <v>46147</v>
      </c>
      <c r="DW6" s="76">
        <f t="shared" si="13"/>
        <v>46148</v>
      </c>
      <c r="DX6" s="76">
        <f t="shared" si="13"/>
        <v>46149</v>
      </c>
      <c r="DY6" s="76">
        <f t="shared" si="13"/>
        <v>46150</v>
      </c>
      <c r="DZ6" s="76">
        <f t="shared" si="13"/>
        <v>46151</v>
      </c>
      <c r="EA6" s="76">
        <f t="shared" ref="EA6:GL6" si="14">DZ6+1</f>
        <v>46152</v>
      </c>
      <c r="EB6" s="76">
        <f t="shared" si="14"/>
        <v>46153</v>
      </c>
      <c r="EC6" s="76">
        <f t="shared" si="14"/>
        <v>46154</v>
      </c>
      <c r="ED6" s="76">
        <f t="shared" si="14"/>
        <v>46155</v>
      </c>
      <c r="EE6" s="76">
        <f t="shared" si="14"/>
        <v>46156</v>
      </c>
      <c r="EF6" s="76">
        <f t="shared" si="14"/>
        <v>46157</v>
      </c>
      <c r="EG6" s="76">
        <f t="shared" si="14"/>
        <v>46158</v>
      </c>
      <c r="EH6" s="76">
        <f t="shared" si="14"/>
        <v>46159</v>
      </c>
      <c r="EI6" s="76">
        <f t="shared" si="14"/>
        <v>46160</v>
      </c>
      <c r="EJ6" s="76">
        <f t="shared" si="14"/>
        <v>46161</v>
      </c>
      <c r="EK6" s="76">
        <f t="shared" si="14"/>
        <v>46162</v>
      </c>
      <c r="EL6" s="76">
        <f t="shared" si="14"/>
        <v>46163</v>
      </c>
      <c r="EM6" s="76">
        <f t="shared" si="14"/>
        <v>46164</v>
      </c>
      <c r="EN6" s="76">
        <f t="shared" si="14"/>
        <v>46165</v>
      </c>
      <c r="EO6" s="76">
        <f t="shared" si="14"/>
        <v>46166</v>
      </c>
      <c r="EP6" s="76">
        <f t="shared" si="14"/>
        <v>46167</v>
      </c>
      <c r="EQ6" s="76">
        <f t="shared" si="14"/>
        <v>46168</v>
      </c>
      <c r="ER6" s="76">
        <f t="shared" si="14"/>
        <v>46169</v>
      </c>
      <c r="ES6" s="76">
        <f t="shared" si="14"/>
        <v>46170</v>
      </c>
      <c r="ET6" s="76">
        <f t="shared" si="14"/>
        <v>46171</v>
      </c>
      <c r="EU6" s="76">
        <f t="shared" si="14"/>
        <v>46172</v>
      </c>
      <c r="EV6" s="76">
        <f t="shared" si="14"/>
        <v>46173</v>
      </c>
      <c r="EW6" s="76">
        <f t="shared" si="14"/>
        <v>46174</v>
      </c>
      <c r="EX6" s="76">
        <f t="shared" si="14"/>
        <v>46175</v>
      </c>
      <c r="EY6" s="76">
        <f t="shared" si="14"/>
        <v>46176</v>
      </c>
      <c r="EZ6" s="76">
        <f t="shared" si="14"/>
        <v>46177</v>
      </c>
      <c r="FA6" s="76">
        <f t="shared" si="14"/>
        <v>46178</v>
      </c>
      <c r="FB6" s="76">
        <f t="shared" si="14"/>
        <v>46179</v>
      </c>
      <c r="FC6" s="76">
        <f t="shared" si="14"/>
        <v>46180</v>
      </c>
      <c r="FD6" s="76">
        <f t="shared" si="14"/>
        <v>46181</v>
      </c>
      <c r="FE6" s="76">
        <f t="shared" si="14"/>
        <v>46182</v>
      </c>
      <c r="FF6" s="76">
        <f t="shared" si="14"/>
        <v>46183</v>
      </c>
      <c r="FG6" s="76">
        <f t="shared" si="14"/>
        <v>46184</v>
      </c>
      <c r="FH6" s="76">
        <f t="shared" si="14"/>
        <v>46185</v>
      </c>
      <c r="FI6" s="76">
        <f t="shared" si="14"/>
        <v>46186</v>
      </c>
      <c r="FJ6" s="76">
        <f t="shared" si="14"/>
        <v>46187</v>
      </c>
      <c r="FK6" s="76">
        <f t="shared" si="14"/>
        <v>46188</v>
      </c>
      <c r="FL6" s="76">
        <f t="shared" si="14"/>
        <v>46189</v>
      </c>
      <c r="FM6" s="76">
        <f t="shared" si="14"/>
        <v>46190</v>
      </c>
      <c r="FN6" s="76">
        <f t="shared" si="14"/>
        <v>46191</v>
      </c>
      <c r="FO6" s="76">
        <f t="shared" si="14"/>
        <v>46192</v>
      </c>
      <c r="FP6" s="76">
        <f t="shared" si="14"/>
        <v>46193</v>
      </c>
      <c r="FQ6" s="76">
        <f t="shared" si="14"/>
        <v>46194</v>
      </c>
      <c r="FR6" s="76">
        <f t="shared" si="14"/>
        <v>46195</v>
      </c>
      <c r="FS6" s="76">
        <f t="shared" si="14"/>
        <v>46196</v>
      </c>
      <c r="FT6" s="76">
        <f t="shared" si="14"/>
        <v>46197</v>
      </c>
      <c r="FU6" s="76">
        <f t="shared" si="14"/>
        <v>46198</v>
      </c>
      <c r="FV6" s="76">
        <f t="shared" si="14"/>
        <v>46199</v>
      </c>
      <c r="FW6" s="76">
        <f t="shared" si="14"/>
        <v>46200</v>
      </c>
      <c r="FX6" s="76">
        <f t="shared" si="14"/>
        <v>46201</v>
      </c>
      <c r="FY6" s="76">
        <f t="shared" si="14"/>
        <v>46202</v>
      </c>
      <c r="FZ6" s="76">
        <f t="shared" si="14"/>
        <v>46203</v>
      </c>
      <c r="GA6" s="76">
        <f t="shared" si="14"/>
        <v>46204</v>
      </c>
      <c r="GB6" s="76">
        <f t="shared" si="14"/>
        <v>46205</v>
      </c>
      <c r="GC6" s="76">
        <f t="shared" si="14"/>
        <v>46206</v>
      </c>
      <c r="GD6" s="76">
        <f t="shared" si="14"/>
        <v>46207</v>
      </c>
      <c r="GE6" s="76">
        <f t="shared" si="14"/>
        <v>46208</v>
      </c>
      <c r="GF6" s="76">
        <f t="shared" si="14"/>
        <v>46209</v>
      </c>
      <c r="GG6" s="76">
        <f t="shared" si="14"/>
        <v>46210</v>
      </c>
      <c r="GH6" s="76">
        <f t="shared" si="14"/>
        <v>46211</v>
      </c>
      <c r="GI6" s="76">
        <f t="shared" si="14"/>
        <v>46212</v>
      </c>
      <c r="GJ6" s="76">
        <f t="shared" si="14"/>
        <v>46213</v>
      </c>
      <c r="GK6" s="76">
        <f t="shared" si="14"/>
        <v>46214</v>
      </c>
      <c r="GL6" s="76">
        <f t="shared" si="14"/>
        <v>46215</v>
      </c>
      <c r="GM6" s="76">
        <f t="shared" ref="GM6:IU6" si="15">GL6+1</f>
        <v>46216</v>
      </c>
      <c r="GN6" s="76">
        <f t="shared" si="15"/>
        <v>46217</v>
      </c>
      <c r="GO6" s="76">
        <f t="shared" si="15"/>
        <v>46218</v>
      </c>
      <c r="GP6" s="76">
        <f t="shared" si="15"/>
        <v>46219</v>
      </c>
      <c r="GQ6" s="76">
        <f t="shared" si="15"/>
        <v>46220</v>
      </c>
      <c r="GR6" s="76">
        <f t="shared" si="15"/>
        <v>46221</v>
      </c>
      <c r="GS6" s="76">
        <f t="shared" si="15"/>
        <v>46222</v>
      </c>
      <c r="GT6" s="76">
        <f t="shared" si="15"/>
        <v>46223</v>
      </c>
      <c r="GU6" s="76">
        <f t="shared" si="15"/>
        <v>46224</v>
      </c>
      <c r="GV6" s="76">
        <f t="shared" si="15"/>
        <v>46225</v>
      </c>
      <c r="GW6" s="76">
        <f t="shared" si="15"/>
        <v>46226</v>
      </c>
      <c r="GX6" s="76">
        <f t="shared" si="15"/>
        <v>46227</v>
      </c>
      <c r="GY6" s="76">
        <f t="shared" si="15"/>
        <v>46228</v>
      </c>
      <c r="GZ6" s="76">
        <f t="shared" si="15"/>
        <v>46229</v>
      </c>
      <c r="HA6" s="76">
        <f t="shared" si="15"/>
        <v>46230</v>
      </c>
      <c r="HB6" s="76">
        <f t="shared" si="15"/>
        <v>46231</v>
      </c>
      <c r="HC6" s="76">
        <f t="shared" si="15"/>
        <v>46232</v>
      </c>
      <c r="HD6" s="76">
        <f t="shared" si="15"/>
        <v>46233</v>
      </c>
      <c r="HE6" s="76">
        <f t="shared" si="15"/>
        <v>46234</v>
      </c>
      <c r="HF6" s="76">
        <f t="shared" si="15"/>
        <v>46235</v>
      </c>
      <c r="HG6" s="76">
        <f t="shared" si="15"/>
        <v>46236</v>
      </c>
      <c r="HH6" s="76">
        <f t="shared" si="15"/>
        <v>46237</v>
      </c>
      <c r="HI6" s="76">
        <f t="shared" si="15"/>
        <v>46238</v>
      </c>
      <c r="HJ6" s="76">
        <f t="shared" si="15"/>
        <v>46239</v>
      </c>
      <c r="HK6" s="76">
        <f t="shared" si="15"/>
        <v>46240</v>
      </c>
      <c r="HL6" s="76">
        <f t="shared" si="15"/>
        <v>46241</v>
      </c>
      <c r="HM6" s="76">
        <f t="shared" si="15"/>
        <v>46242</v>
      </c>
      <c r="HN6" s="76">
        <f t="shared" si="15"/>
        <v>46243</v>
      </c>
      <c r="HO6" s="76">
        <f t="shared" si="15"/>
        <v>46244</v>
      </c>
      <c r="HP6" s="76">
        <f t="shared" si="15"/>
        <v>46245</v>
      </c>
      <c r="HQ6" s="76">
        <f t="shared" si="15"/>
        <v>46246</v>
      </c>
      <c r="HR6" s="76">
        <f t="shared" si="15"/>
        <v>46247</v>
      </c>
      <c r="HS6" s="76">
        <f t="shared" si="15"/>
        <v>46248</v>
      </c>
      <c r="HT6" s="76">
        <f t="shared" si="15"/>
        <v>46249</v>
      </c>
      <c r="HU6" s="76">
        <f t="shared" si="15"/>
        <v>46250</v>
      </c>
      <c r="HV6" s="76">
        <f t="shared" si="15"/>
        <v>46251</v>
      </c>
      <c r="HW6" s="76">
        <f t="shared" si="15"/>
        <v>46252</v>
      </c>
      <c r="HX6" s="76">
        <f t="shared" si="15"/>
        <v>46253</v>
      </c>
      <c r="HY6" s="76">
        <f t="shared" si="15"/>
        <v>46254</v>
      </c>
      <c r="HZ6" s="76">
        <f t="shared" si="15"/>
        <v>46255</v>
      </c>
      <c r="IA6" s="76">
        <f t="shared" si="15"/>
        <v>46256</v>
      </c>
      <c r="IB6" s="76">
        <f t="shared" si="15"/>
        <v>46257</v>
      </c>
      <c r="IC6" s="76">
        <f t="shared" si="15"/>
        <v>46258</v>
      </c>
      <c r="ID6" s="76">
        <f t="shared" si="15"/>
        <v>46259</v>
      </c>
      <c r="IE6" s="76">
        <f t="shared" si="15"/>
        <v>46260</v>
      </c>
      <c r="IF6" s="76">
        <f t="shared" si="15"/>
        <v>46261</v>
      </c>
      <c r="IG6" s="76">
        <f t="shared" si="15"/>
        <v>46262</v>
      </c>
      <c r="IH6" s="76">
        <f t="shared" si="15"/>
        <v>46263</v>
      </c>
      <c r="II6" s="76">
        <f t="shared" si="15"/>
        <v>46264</v>
      </c>
      <c r="IJ6" s="76">
        <f t="shared" si="15"/>
        <v>46265</v>
      </c>
      <c r="IK6" s="76">
        <f t="shared" si="15"/>
        <v>46266</v>
      </c>
      <c r="IL6" s="76">
        <f t="shared" si="15"/>
        <v>46267</v>
      </c>
      <c r="IM6" s="76">
        <f t="shared" si="15"/>
        <v>46268</v>
      </c>
      <c r="IN6" s="76">
        <f t="shared" si="15"/>
        <v>46269</v>
      </c>
      <c r="IO6" s="76">
        <f t="shared" si="15"/>
        <v>46270</v>
      </c>
      <c r="IP6" s="76">
        <f t="shared" si="15"/>
        <v>46271</v>
      </c>
      <c r="IQ6" s="76">
        <f t="shared" si="15"/>
        <v>46272</v>
      </c>
      <c r="IR6" s="76">
        <f t="shared" si="15"/>
        <v>46273</v>
      </c>
      <c r="IS6" s="76">
        <f t="shared" si="15"/>
        <v>46274</v>
      </c>
      <c r="IT6" s="76">
        <f t="shared" si="15"/>
        <v>46275</v>
      </c>
      <c r="IU6" s="76">
        <f t="shared" si="15"/>
        <v>46276</v>
      </c>
      <c r="IV6" s="76">
        <f t="shared" ref="IV6" si="16">IU6+1</f>
        <v>46277</v>
      </c>
      <c r="IW6" s="76">
        <f t="shared" ref="IW6" si="17">IV6+1</f>
        <v>46278</v>
      </c>
      <c r="IX6" s="76">
        <f t="shared" ref="IX6" si="18">IW6+1</f>
        <v>46279</v>
      </c>
      <c r="IY6" s="76">
        <f t="shared" ref="IY6" si="19">IX6+1</f>
        <v>46280</v>
      </c>
      <c r="IZ6" s="76">
        <f t="shared" ref="IZ6" si="20">IY6+1</f>
        <v>46281</v>
      </c>
      <c r="JA6" s="76">
        <f t="shared" ref="JA6" si="21">IZ6+1</f>
        <v>46282</v>
      </c>
      <c r="JB6" s="76">
        <f t="shared" ref="JB6" si="22">JA6+1</f>
        <v>46283</v>
      </c>
      <c r="JC6" s="76">
        <f t="shared" ref="JC6" si="23">JB6+1</f>
        <v>46284</v>
      </c>
      <c r="JD6" s="76">
        <f t="shared" ref="JD6" si="24">JC6+1</f>
        <v>46285</v>
      </c>
      <c r="JE6" s="76">
        <f t="shared" ref="JE6" si="25">JD6+1</f>
        <v>46286</v>
      </c>
      <c r="JF6" s="76">
        <f t="shared" ref="JF6" si="26">JE6+1</f>
        <v>46287</v>
      </c>
      <c r="JG6" s="76">
        <f t="shared" ref="JG6" si="27">JF6+1</f>
        <v>46288</v>
      </c>
      <c r="JH6" s="76">
        <f t="shared" ref="JH6" si="28">JG6+1</f>
        <v>46289</v>
      </c>
      <c r="JI6" s="76">
        <f t="shared" ref="JI6" si="29">JH6+1</f>
        <v>46290</v>
      </c>
      <c r="JJ6" s="76">
        <f t="shared" ref="JJ6" si="30">JI6+1</f>
        <v>46291</v>
      </c>
      <c r="JK6" s="76">
        <f t="shared" ref="JK6" si="31">JJ6+1</f>
        <v>46292</v>
      </c>
      <c r="JL6" s="76">
        <f t="shared" ref="JL6" si="32">JK6+1</f>
        <v>46293</v>
      </c>
      <c r="JM6" s="76">
        <f t="shared" ref="JM6" si="33">JL6+1</f>
        <v>46294</v>
      </c>
      <c r="JN6" s="76">
        <f t="shared" ref="JN6" si="34">JM6+1</f>
        <v>46295</v>
      </c>
      <c r="JO6" s="76">
        <f t="shared" ref="JO6" si="35">JN6+1</f>
        <v>46296</v>
      </c>
      <c r="JP6" s="76">
        <f t="shared" ref="JP6" si="36">JO6+1</f>
        <v>46297</v>
      </c>
      <c r="JQ6" s="76">
        <f t="shared" ref="JQ6" si="37">JP6+1</f>
        <v>46298</v>
      </c>
      <c r="JR6" s="76">
        <f t="shared" ref="JR6" si="38">JQ6+1</f>
        <v>46299</v>
      </c>
      <c r="JS6" s="76">
        <f t="shared" ref="JS6" si="39">JR6+1</f>
        <v>46300</v>
      </c>
      <c r="JT6" s="76">
        <f t="shared" ref="JT6" si="40">JS6+1</f>
        <v>46301</v>
      </c>
      <c r="JU6" s="76">
        <f t="shared" ref="JU6" si="41">JT6+1</f>
        <v>46302</v>
      </c>
      <c r="JV6" s="76">
        <f t="shared" ref="JV6" si="42">JU6+1</f>
        <v>46303</v>
      </c>
      <c r="JW6" s="76">
        <f t="shared" ref="JW6" si="43">JV6+1</f>
        <v>46304</v>
      </c>
      <c r="JX6" s="76">
        <f t="shared" ref="JX6" si="44">JW6+1</f>
        <v>46305</v>
      </c>
      <c r="JY6" s="76">
        <f t="shared" ref="JY6" si="45">JX6+1</f>
        <v>46306</v>
      </c>
      <c r="JZ6" s="76">
        <f t="shared" ref="JZ6" si="46">JY6+1</f>
        <v>46307</v>
      </c>
      <c r="KA6" s="76">
        <f t="shared" ref="KA6" si="47">JZ6+1</f>
        <v>46308</v>
      </c>
      <c r="KB6" s="76">
        <f t="shared" ref="KB6" si="48">KA6+1</f>
        <v>46309</v>
      </c>
      <c r="KC6" s="76">
        <f t="shared" ref="KC6" si="49">KB6+1</f>
        <v>46310</v>
      </c>
      <c r="KD6" s="76">
        <f t="shared" ref="KD6" si="50">KC6+1</f>
        <v>46311</v>
      </c>
      <c r="KE6" s="76">
        <f t="shared" ref="KE6" si="51">KD6+1</f>
        <v>46312</v>
      </c>
      <c r="KF6" s="76">
        <f t="shared" ref="KF6" si="52">KE6+1</f>
        <v>46313</v>
      </c>
      <c r="KG6" s="76">
        <f t="shared" ref="KG6" si="53">KF6+1</f>
        <v>46314</v>
      </c>
      <c r="KH6" s="76">
        <f t="shared" ref="KH6" si="54">KG6+1</f>
        <v>46315</v>
      </c>
      <c r="KI6" s="76">
        <f t="shared" ref="KI6" si="55">KH6+1</f>
        <v>46316</v>
      </c>
      <c r="KJ6" s="76">
        <f t="shared" ref="KJ6" si="56">KI6+1</f>
        <v>46317</v>
      </c>
      <c r="KK6" s="76">
        <f t="shared" ref="KK6" si="57">KJ6+1</f>
        <v>46318</v>
      </c>
      <c r="KL6" s="76">
        <f t="shared" ref="KL6" si="58">KK6+1</f>
        <v>46319</v>
      </c>
      <c r="KM6" s="76">
        <f t="shared" ref="KM6" si="59">KL6+1</f>
        <v>46320</v>
      </c>
      <c r="KN6" s="76">
        <f t="shared" ref="KN6" si="60">KM6+1</f>
        <v>46321</v>
      </c>
      <c r="KO6" s="76">
        <f t="shared" ref="KO6" si="61">KN6+1</f>
        <v>46322</v>
      </c>
      <c r="KP6" s="76">
        <f t="shared" ref="KP6" si="62">KO6+1</f>
        <v>46323</v>
      </c>
      <c r="KQ6" s="76">
        <f t="shared" ref="KQ6" si="63">KP6+1</f>
        <v>46324</v>
      </c>
      <c r="KR6" s="76">
        <f t="shared" ref="KR6" si="64">KQ6+1</f>
        <v>46325</v>
      </c>
      <c r="KS6" s="76">
        <f t="shared" ref="KS6" si="65">KR6+1</f>
        <v>46326</v>
      </c>
      <c r="KT6" s="76">
        <f t="shared" ref="KT6" si="66">KS6+1</f>
        <v>46327</v>
      </c>
      <c r="KU6" s="76">
        <f t="shared" ref="KU6" si="67">KT6+1</f>
        <v>46328</v>
      </c>
      <c r="KV6" s="76">
        <f t="shared" ref="KV6" si="68">KU6+1</f>
        <v>46329</v>
      </c>
      <c r="KW6" s="76">
        <f t="shared" ref="KW6" si="69">KV6+1</f>
        <v>46330</v>
      </c>
      <c r="KX6" s="76">
        <f t="shared" ref="KX6" si="70">KW6+1</f>
        <v>46331</v>
      </c>
      <c r="KY6" s="76">
        <f t="shared" ref="KY6" si="71">KX6+1</f>
        <v>46332</v>
      </c>
      <c r="KZ6" s="76">
        <f t="shared" ref="KZ6" si="72">KY6+1</f>
        <v>46333</v>
      </c>
      <c r="LA6" s="76">
        <f t="shared" ref="LA6" si="73">KZ6+1</f>
        <v>46334</v>
      </c>
      <c r="LB6" s="76">
        <f t="shared" ref="LB6" si="74">LA6+1</f>
        <v>46335</v>
      </c>
      <c r="LC6" s="76">
        <f t="shared" ref="LC6" si="75">LB6+1</f>
        <v>46336</v>
      </c>
      <c r="LD6" s="76">
        <f t="shared" ref="LD6" si="76">LC6+1</f>
        <v>46337</v>
      </c>
      <c r="LE6" s="76">
        <f t="shared" ref="LE6" si="77">LD6+1</f>
        <v>46338</v>
      </c>
      <c r="LF6" s="76">
        <f t="shared" ref="LF6" si="78">LE6+1</f>
        <v>46339</v>
      </c>
      <c r="LG6" s="76">
        <f t="shared" ref="LG6" si="79">LF6+1</f>
        <v>46340</v>
      </c>
      <c r="LH6" s="76">
        <f t="shared" ref="LH6" si="80">LG6+1</f>
        <v>46341</v>
      </c>
      <c r="LI6" s="76">
        <f t="shared" ref="LI6" si="81">LH6+1</f>
        <v>46342</v>
      </c>
      <c r="LJ6" s="76">
        <f t="shared" ref="LJ6" si="82">LI6+1</f>
        <v>46343</v>
      </c>
      <c r="LK6" s="76">
        <f t="shared" ref="LK6" si="83">LJ6+1</f>
        <v>46344</v>
      </c>
      <c r="LL6" s="76">
        <f t="shared" ref="LL6" si="84">LK6+1</f>
        <v>46345</v>
      </c>
      <c r="LM6" s="76">
        <f t="shared" ref="LM6" si="85">LL6+1</f>
        <v>46346</v>
      </c>
      <c r="LN6" s="76">
        <f t="shared" ref="LN6" si="86">LM6+1</f>
        <v>46347</v>
      </c>
      <c r="LO6" s="76">
        <f t="shared" ref="LO6" si="87">LN6+1</f>
        <v>46348</v>
      </c>
      <c r="LP6" s="76">
        <f t="shared" ref="LP6" si="88">LO6+1</f>
        <v>46349</v>
      </c>
      <c r="LQ6" s="76">
        <f t="shared" ref="LQ6" si="89">LP6+1</f>
        <v>46350</v>
      </c>
      <c r="LR6" s="76">
        <f t="shared" ref="LR6" si="90">LQ6+1</f>
        <v>46351</v>
      </c>
      <c r="LS6" s="76">
        <f t="shared" ref="LS6" si="91">LR6+1</f>
        <v>46352</v>
      </c>
      <c r="LT6" s="76">
        <f t="shared" ref="LT6" si="92">LS6+1</f>
        <v>46353</v>
      </c>
      <c r="LU6" s="76">
        <f t="shared" ref="LU6" si="93">LT6+1</f>
        <v>46354</v>
      </c>
      <c r="LV6" s="76">
        <f t="shared" ref="LV6" si="94">LU6+1</f>
        <v>46355</v>
      </c>
      <c r="LW6" s="76">
        <f t="shared" ref="LW6" si="95">LV6+1</f>
        <v>46356</v>
      </c>
      <c r="LX6" s="76">
        <f t="shared" ref="LX6" si="96">LW6+1</f>
        <v>46357</v>
      </c>
      <c r="LY6" s="76">
        <f t="shared" ref="LY6" si="97">LX6+1</f>
        <v>46358</v>
      </c>
      <c r="LZ6" s="76">
        <f t="shared" ref="LZ6" si="98">LY6+1</f>
        <v>46359</v>
      </c>
      <c r="MA6" s="76">
        <f t="shared" ref="MA6" si="99">LZ6+1</f>
        <v>46360</v>
      </c>
      <c r="MB6" s="76">
        <f t="shared" ref="MB6" si="100">MA6+1</f>
        <v>46361</v>
      </c>
      <c r="MC6" s="76">
        <f t="shared" ref="MC6" si="101">MB6+1</f>
        <v>46362</v>
      </c>
      <c r="MD6" s="76">
        <f t="shared" ref="MD6" si="102">MC6+1</f>
        <v>46363</v>
      </c>
      <c r="ME6" s="76">
        <f t="shared" ref="ME6" si="103">MD6+1</f>
        <v>46364</v>
      </c>
      <c r="MF6" s="76">
        <f t="shared" ref="MF6" si="104">ME6+1</f>
        <v>46365</v>
      </c>
      <c r="MG6" s="76">
        <f t="shared" ref="MG6" si="105">MF6+1</f>
        <v>46366</v>
      </c>
      <c r="MH6" s="76">
        <f t="shared" ref="MH6" si="106">MG6+1</f>
        <v>46367</v>
      </c>
      <c r="MI6" s="76">
        <f t="shared" ref="MI6" si="107">MH6+1</f>
        <v>46368</v>
      </c>
      <c r="MJ6" s="76">
        <f t="shared" ref="MJ6" si="108">MI6+1</f>
        <v>46369</v>
      </c>
      <c r="MK6" s="76">
        <f t="shared" ref="MK6" si="109">MJ6+1</f>
        <v>46370</v>
      </c>
      <c r="ML6" s="76">
        <f t="shared" ref="ML6" si="110">MK6+1</f>
        <v>46371</v>
      </c>
      <c r="MM6" s="76">
        <f t="shared" ref="MM6" si="111">ML6+1</f>
        <v>46372</v>
      </c>
      <c r="MN6" s="76">
        <f t="shared" ref="MN6" si="112">MM6+1</f>
        <v>46373</v>
      </c>
      <c r="MO6" s="76">
        <f t="shared" ref="MO6" si="113">MN6+1</f>
        <v>46374</v>
      </c>
      <c r="MP6" s="76">
        <f t="shared" ref="MP6" si="114">MO6+1</f>
        <v>46375</v>
      </c>
      <c r="MQ6" s="76">
        <f t="shared" ref="MQ6" si="115">MP6+1</f>
        <v>46376</v>
      </c>
      <c r="MR6" s="76">
        <f t="shared" ref="MR6" si="116">MQ6+1</f>
        <v>46377</v>
      </c>
      <c r="MS6" s="76">
        <f t="shared" ref="MS6" si="117">MR6+1</f>
        <v>46378</v>
      </c>
      <c r="MT6" s="76">
        <f t="shared" ref="MT6" si="118">MS6+1</f>
        <v>46379</v>
      </c>
      <c r="MU6" s="76">
        <f t="shared" ref="MU6" si="119">MT6+1</f>
        <v>46380</v>
      </c>
      <c r="MV6" s="76">
        <f t="shared" ref="MV6" si="120">MU6+1</f>
        <v>46381</v>
      </c>
      <c r="MW6" s="76">
        <f t="shared" ref="MW6" si="121">MV6+1</f>
        <v>46382</v>
      </c>
      <c r="MX6" s="76">
        <f t="shared" ref="MX6" si="122">MW6+1</f>
        <v>46383</v>
      </c>
      <c r="MY6" s="76">
        <f t="shared" ref="MY6" si="123">MX6+1</f>
        <v>46384</v>
      </c>
      <c r="MZ6" s="76">
        <f t="shared" ref="MZ6" si="124">MY6+1</f>
        <v>46385</v>
      </c>
      <c r="NA6" s="76">
        <f t="shared" ref="NA6" si="125">MZ6+1</f>
        <v>46386</v>
      </c>
      <c r="NB6" s="76">
        <f t="shared" ref="NB6" si="126">NA6+1</f>
        <v>46387</v>
      </c>
      <c r="NC6" s="76">
        <f t="shared" ref="NC6" si="127">NB6+1</f>
        <v>46388</v>
      </c>
    </row>
    <row r="7" spans="1:367" s="73" customFormat="1" x14ac:dyDescent="0.2">
      <c r="A7" s="75"/>
    </row>
    <row r="8" spans="1:367" s="73" customFormat="1" x14ac:dyDescent="0.2">
      <c r="A8" s="75"/>
    </row>
    <row r="9" spans="1:367" s="73" customFormat="1" x14ac:dyDescent="0.2">
      <c r="A9" s="75"/>
    </row>
    <row r="10" spans="1:367" s="73" customFormat="1" x14ac:dyDescent="0.2">
      <c r="A10" s="75"/>
    </row>
    <row r="11" spans="1:367" s="73" customFormat="1" x14ac:dyDescent="0.2">
      <c r="A11" s="75"/>
    </row>
    <row r="12" spans="1:367" s="73" customFormat="1" x14ac:dyDescent="0.2">
      <c r="A12" s="75"/>
    </row>
    <row r="13" spans="1:367" s="73" customFormat="1" x14ac:dyDescent="0.2">
      <c r="A13" s="75"/>
    </row>
    <row r="14" spans="1:367" s="73" customFormat="1" x14ac:dyDescent="0.2">
      <c r="A14" s="75"/>
    </row>
    <row r="15" spans="1:367" s="73" customFormat="1" x14ac:dyDescent="0.2">
      <c r="A15" s="75"/>
    </row>
    <row r="16" spans="1:367" s="73" customFormat="1" x14ac:dyDescent="0.2">
      <c r="A16" s="75"/>
    </row>
    <row r="17" spans="1:1" s="73" customFormat="1" x14ac:dyDescent="0.2">
      <c r="A17" s="75"/>
    </row>
    <row r="18" spans="1:1" s="73" customFormat="1" x14ac:dyDescent="0.2">
      <c r="A18" s="75"/>
    </row>
    <row r="19" spans="1:1" s="73" customFormat="1" x14ac:dyDescent="0.2">
      <c r="A19" s="75"/>
    </row>
    <row r="20" spans="1:1" s="73" customFormat="1" x14ac:dyDescent="0.2">
      <c r="A20" s="75"/>
    </row>
    <row r="21" spans="1:1" s="73" customFormat="1" x14ac:dyDescent="0.2">
      <c r="A21" s="75"/>
    </row>
    <row r="22" spans="1:1" s="73" customFormat="1" x14ac:dyDescent="0.2">
      <c r="A22" s="75"/>
    </row>
    <row r="23" spans="1:1" s="73" customFormat="1" x14ac:dyDescent="0.2">
      <c r="A23" s="75"/>
    </row>
    <row r="24" spans="1:1" s="73" customFormat="1" x14ac:dyDescent="0.2">
      <c r="A24" s="75"/>
    </row>
    <row r="25" spans="1:1" s="73" customFormat="1" x14ac:dyDescent="0.2">
      <c r="A25" s="75"/>
    </row>
    <row r="26" spans="1:1" s="73" customFormat="1" x14ac:dyDescent="0.2">
      <c r="A26" s="75"/>
    </row>
  </sheetData>
  <sheetProtection selectLockedCells="1" selectUnlockedCells="1"/>
  <phoneticPr fontId="13" type="noConversion"/>
  <conditionalFormatting sqref="A5:XFD99">
    <cfRule type="expression" dxfId="2" priority="1">
      <formula>IF(AND(RIGHT(A$3,1)&lt;&gt;" ",A$6&lt;&gt;""),TRUE)</formula>
    </cfRule>
    <cfRule type="expression" dxfId="1" priority="2" stopIfTrue="1">
      <formula>IF(AND(WEEKDAY(A$6)=1,A$6&lt;&gt;""),TRUE)</formula>
    </cfRule>
    <cfRule type="expression" dxfId="0" priority="9" stopIfTrue="1">
      <formula>AND(WEEKDAY(A$6)=7,A$6&lt;&gt;"")</formula>
    </cfRule>
  </conditionalFormatting>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2"/>
  <dimension ref="A1:C44"/>
  <sheetViews>
    <sheetView workbookViewId="0">
      <pane ySplit="1" topLeftCell="A29" activePane="bottomLeft" state="frozen"/>
      <selection pane="bottomLeft" activeCell="A44" sqref="A44"/>
    </sheetView>
  </sheetViews>
  <sheetFormatPr baseColWidth="10" defaultColWidth="11.5703125" defaultRowHeight="12.75" x14ac:dyDescent="0.2"/>
  <cols>
    <col min="1" max="1" width="11.5703125" style="81" customWidth="1"/>
    <col min="2" max="2" width="12.42578125" style="82" customWidth="1"/>
    <col min="3" max="3" width="112.140625" style="83" customWidth="1"/>
  </cols>
  <sheetData>
    <row r="1" spans="1:3" s="48" customFormat="1" x14ac:dyDescent="0.2">
      <c r="A1" s="84" t="s">
        <v>122</v>
      </c>
      <c r="B1" s="85" t="s">
        <v>123</v>
      </c>
      <c r="C1" s="86" t="s">
        <v>124</v>
      </c>
    </row>
    <row r="2" spans="1:3" x14ac:dyDescent="0.2">
      <c r="A2" s="81" t="s">
        <v>127</v>
      </c>
      <c r="B2" s="82">
        <v>41188</v>
      </c>
      <c r="C2" s="83" t="s">
        <v>128</v>
      </c>
    </row>
    <row r="3" spans="1:3" x14ac:dyDescent="0.2">
      <c r="A3" s="81" t="s">
        <v>129</v>
      </c>
      <c r="B3" s="82">
        <v>41239</v>
      </c>
      <c r="C3" s="83" t="s">
        <v>130</v>
      </c>
    </row>
    <row r="4" spans="1:3" x14ac:dyDescent="0.2">
      <c r="A4" s="81" t="s">
        <v>131</v>
      </c>
      <c r="B4" s="82">
        <v>41586</v>
      </c>
      <c r="C4" s="83" t="s">
        <v>132</v>
      </c>
    </row>
    <row r="5" spans="1:3" ht="25.5" x14ac:dyDescent="0.2">
      <c r="A5" s="81" t="s">
        <v>140</v>
      </c>
      <c r="B5" s="82">
        <v>41599</v>
      </c>
      <c r="C5" s="83" t="s">
        <v>141</v>
      </c>
    </row>
    <row r="6" spans="1:3" x14ac:dyDescent="0.2">
      <c r="A6" s="81" t="s">
        <v>146</v>
      </c>
      <c r="B6" s="82">
        <v>41653</v>
      </c>
      <c r="C6" s="83" t="s">
        <v>147</v>
      </c>
    </row>
    <row r="7" spans="1:3" x14ac:dyDescent="0.2">
      <c r="A7" s="81" t="s">
        <v>148</v>
      </c>
      <c r="B7" s="82">
        <v>41662</v>
      </c>
      <c r="C7" s="83" t="s">
        <v>149</v>
      </c>
    </row>
    <row r="8" spans="1:3" x14ac:dyDescent="0.2">
      <c r="A8" s="81" t="s">
        <v>150</v>
      </c>
      <c r="B8" s="82">
        <v>41663</v>
      </c>
      <c r="C8" s="83" t="s">
        <v>151</v>
      </c>
    </row>
    <row r="9" spans="1:3" x14ac:dyDescent="0.2">
      <c r="A9" s="81" t="s">
        <v>152</v>
      </c>
      <c r="B9" s="82">
        <v>41771</v>
      </c>
      <c r="C9" s="83" t="s">
        <v>153</v>
      </c>
    </row>
    <row r="10" spans="1:3" x14ac:dyDescent="0.2">
      <c r="A10" s="81" t="s">
        <v>154</v>
      </c>
      <c r="B10" s="82">
        <v>41775</v>
      </c>
      <c r="C10" s="83" t="s">
        <v>155</v>
      </c>
    </row>
    <row r="11" spans="1:3" x14ac:dyDescent="0.2">
      <c r="A11" s="81" t="s">
        <v>156</v>
      </c>
      <c r="B11" s="82">
        <v>41901</v>
      </c>
      <c r="C11" s="83" t="s">
        <v>157</v>
      </c>
    </row>
    <row r="12" spans="1:3" x14ac:dyDescent="0.2">
      <c r="A12" s="81" t="s">
        <v>159</v>
      </c>
      <c r="B12" s="82">
        <v>41978</v>
      </c>
      <c r="C12" s="83" t="s">
        <v>160</v>
      </c>
    </row>
    <row r="13" spans="1:3" ht="25.5" x14ac:dyDescent="0.2">
      <c r="A13" s="81" t="s">
        <v>161</v>
      </c>
      <c r="B13" s="82">
        <v>42037</v>
      </c>
      <c r="C13" s="83" t="s">
        <v>162</v>
      </c>
    </row>
    <row r="14" spans="1:3" x14ac:dyDescent="0.2">
      <c r="A14" s="81" t="s">
        <v>166</v>
      </c>
      <c r="B14" s="82">
        <v>42096</v>
      </c>
      <c r="C14" s="83" t="s">
        <v>167</v>
      </c>
    </row>
    <row r="15" spans="1:3" x14ac:dyDescent="0.2">
      <c r="A15" s="81" t="s">
        <v>168</v>
      </c>
      <c r="B15" s="82">
        <v>42206</v>
      </c>
      <c r="C15" s="83" t="s">
        <v>169</v>
      </c>
    </row>
    <row r="16" spans="1:3" x14ac:dyDescent="0.2">
      <c r="A16" s="81" t="s">
        <v>170</v>
      </c>
      <c r="B16" s="82">
        <v>42353</v>
      </c>
      <c r="C16" s="83" t="s">
        <v>171</v>
      </c>
    </row>
    <row r="17" spans="1:3" x14ac:dyDescent="0.2">
      <c r="A17" s="81" t="s">
        <v>173</v>
      </c>
      <c r="B17" s="82">
        <v>42514</v>
      </c>
      <c r="C17" s="83" t="s">
        <v>174</v>
      </c>
    </row>
    <row r="18" spans="1:3" x14ac:dyDescent="0.2">
      <c r="A18" s="81" t="s">
        <v>176</v>
      </c>
      <c r="B18" s="82">
        <v>42631</v>
      </c>
      <c r="C18" s="83" t="s">
        <v>177</v>
      </c>
    </row>
    <row r="19" spans="1:3" x14ac:dyDescent="0.2">
      <c r="A19" s="81" t="s">
        <v>191</v>
      </c>
      <c r="B19" s="82">
        <v>42733</v>
      </c>
      <c r="C19" s="83" t="s">
        <v>195</v>
      </c>
    </row>
    <row r="20" spans="1:3" x14ac:dyDescent="0.2">
      <c r="A20" s="81" t="s">
        <v>196</v>
      </c>
      <c r="B20" s="82">
        <v>42736</v>
      </c>
      <c r="C20" s="83" t="s">
        <v>197</v>
      </c>
    </row>
    <row r="21" spans="1:3" ht="38.25" x14ac:dyDescent="0.2">
      <c r="A21" s="81" t="s">
        <v>198</v>
      </c>
      <c r="B21" s="82">
        <v>42792</v>
      </c>
      <c r="C21" s="83" t="s">
        <v>200</v>
      </c>
    </row>
    <row r="22" spans="1:3" ht="38.25" x14ac:dyDescent="0.2">
      <c r="A22" s="81" t="s">
        <v>202</v>
      </c>
      <c r="B22" s="82">
        <v>42916</v>
      </c>
      <c r="C22" s="83" t="s">
        <v>212</v>
      </c>
    </row>
    <row r="23" spans="1:3" x14ac:dyDescent="0.2">
      <c r="A23" s="81" t="s">
        <v>213</v>
      </c>
      <c r="B23" s="82">
        <v>42963</v>
      </c>
      <c r="C23" s="83" t="s">
        <v>214</v>
      </c>
    </row>
    <row r="24" spans="1:3" ht="25.5" x14ac:dyDescent="0.2">
      <c r="A24" s="81" t="s">
        <v>215</v>
      </c>
      <c r="B24" s="82">
        <v>43044</v>
      </c>
      <c r="C24" s="83" t="s">
        <v>216</v>
      </c>
    </row>
    <row r="25" spans="1:3" x14ac:dyDescent="0.2">
      <c r="A25" s="81" t="s">
        <v>220</v>
      </c>
      <c r="B25" s="82">
        <v>43125</v>
      </c>
      <c r="C25" s="83" t="s">
        <v>219</v>
      </c>
    </row>
    <row r="26" spans="1:3" ht="25.5" x14ac:dyDescent="0.2">
      <c r="A26" s="81" t="s">
        <v>222</v>
      </c>
      <c r="B26" s="82">
        <v>43254</v>
      </c>
      <c r="C26" s="83" t="s">
        <v>221</v>
      </c>
    </row>
    <row r="27" spans="1:3" x14ac:dyDescent="0.2">
      <c r="A27" s="81" t="s">
        <v>225</v>
      </c>
      <c r="B27" s="82">
        <v>43317</v>
      </c>
      <c r="C27" s="83" t="s">
        <v>226</v>
      </c>
    </row>
    <row r="28" spans="1:3" x14ac:dyDescent="0.2">
      <c r="A28" s="81" t="s">
        <v>248</v>
      </c>
      <c r="B28" s="82">
        <v>43354</v>
      </c>
      <c r="C28" s="83" t="s">
        <v>249</v>
      </c>
    </row>
    <row r="29" spans="1:3" x14ac:dyDescent="0.2">
      <c r="A29" s="81" t="s">
        <v>252</v>
      </c>
      <c r="B29" s="82">
        <v>43676</v>
      </c>
      <c r="C29" s="83" t="s">
        <v>251</v>
      </c>
    </row>
    <row r="30" spans="1:3" x14ac:dyDescent="0.2">
      <c r="A30" s="81" t="s">
        <v>257</v>
      </c>
      <c r="B30" s="82">
        <v>43713</v>
      </c>
      <c r="C30" s="83" t="s">
        <v>258</v>
      </c>
    </row>
    <row r="31" spans="1:3" ht="25.5" x14ac:dyDescent="0.2">
      <c r="A31" s="81" t="s">
        <v>259</v>
      </c>
      <c r="B31" s="82">
        <v>43839</v>
      </c>
      <c r="C31" s="83" t="s">
        <v>260</v>
      </c>
    </row>
    <row r="32" spans="1:3" ht="25.5" x14ac:dyDescent="0.2">
      <c r="A32" s="81" t="s">
        <v>262</v>
      </c>
      <c r="B32" s="82">
        <v>44029</v>
      </c>
      <c r="C32" s="83" t="s">
        <v>261</v>
      </c>
    </row>
    <row r="33" spans="1:3" ht="38.25" x14ac:dyDescent="0.2">
      <c r="A33" s="81" t="s">
        <v>265</v>
      </c>
      <c r="B33" s="82">
        <v>44193</v>
      </c>
      <c r="C33" s="83" t="s">
        <v>264</v>
      </c>
    </row>
    <row r="34" spans="1:3" ht="25.5" x14ac:dyDescent="0.2">
      <c r="A34" s="81" t="s">
        <v>267</v>
      </c>
      <c r="B34" s="82">
        <v>44385</v>
      </c>
      <c r="C34" s="83" t="s">
        <v>266</v>
      </c>
    </row>
    <row r="35" spans="1:3" x14ac:dyDescent="0.2">
      <c r="A35" s="81" t="s">
        <v>268</v>
      </c>
      <c r="B35" s="82">
        <v>44529</v>
      </c>
      <c r="C35" s="83" t="s">
        <v>269</v>
      </c>
    </row>
    <row r="36" spans="1:3" x14ac:dyDescent="0.2">
      <c r="A36" s="81" t="s">
        <v>270</v>
      </c>
      <c r="B36" s="82">
        <v>44721</v>
      </c>
      <c r="C36" s="83" t="s">
        <v>271</v>
      </c>
    </row>
    <row r="37" spans="1:3" x14ac:dyDescent="0.2">
      <c r="A37" s="81" t="s">
        <v>272</v>
      </c>
      <c r="B37" s="82">
        <v>44903</v>
      </c>
      <c r="C37" s="83" t="s">
        <v>273</v>
      </c>
    </row>
    <row r="38" spans="1:3" x14ac:dyDescent="0.2">
      <c r="A38" s="81" t="s">
        <v>275</v>
      </c>
      <c r="B38" s="82">
        <v>45034</v>
      </c>
      <c r="C38" s="83" t="s">
        <v>274</v>
      </c>
    </row>
    <row r="39" spans="1:3" x14ac:dyDescent="0.2">
      <c r="A39" s="81" t="s">
        <v>276</v>
      </c>
      <c r="B39" s="82">
        <v>45095</v>
      </c>
      <c r="C39" s="83" t="s">
        <v>277</v>
      </c>
    </row>
    <row r="40" spans="1:3" x14ac:dyDescent="0.2">
      <c r="A40" s="81" t="s">
        <v>278</v>
      </c>
      <c r="B40" s="82">
        <v>45503</v>
      </c>
      <c r="C40" s="83" t="s">
        <v>279</v>
      </c>
    </row>
    <row r="41" spans="1:3" x14ac:dyDescent="0.2">
      <c r="B41" s="82">
        <v>45690</v>
      </c>
      <c r="C41" s="83" t="s">
        <v>280</v>
      </c>
    </row>
    <row r="42" spans="1:3" x14ac:dyDescent="0.2">
      <c r="A42" s="81" t="s">
        <v>281</v>
      </c>
      <c r="B42" s="82">
        <v>45824</v>
      </c>
      <c r="C42" s="83" t="s">
        <v>282</v>
      </c>
    </row>
    <row r="43" spans="1:3" x14ac:dyDescent="0.2">
      <c r="A43" s="81" t="s">
        <v>283</v>
      </c>
      <c r="B43" s="82">
        <v>45957</v>
      </c>
      <c r="C43" s="83" t="s">
        <v>284</v>
      </c>
    </row>
    <row r="44" spans="1:3" ht="25.5" x14ac:dyDescent="0.2">
      <c r="B44" s="82">
        <v>46017</v>
      </c>
      <c r="C44" s="83" t="s">
        <v>288</v>
      </c>
    </row>
  </sheetData>
  <sheetProtection selectLockedCells="1" selectUnlockedCells="1"/>
  <phoneticPr fontId="13" type="noConversion"/>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B2:B20"/>
  <sheetViews>
    <sheetView topLeftCell="A7" workbookViewId="0">
      <selection activeCell="B14" sqref="B14"/>
    </sheetView>
  </sheetViews>
  <sheetFormatPr baseColWidth="10" defaultColWidth="11.5703125" defaultRowHeight="12.75" x14ac:dyDescent="0.2"/>
  <cols>
    <col min="1" max="1" width="4.28515625" customWidth="1"/>
    <col min="2" max="2" width="66" customWidth="1"/>
  </cols>
  <sheetData>
    <row r="2" spans="2:2" ht="25.5" x14ac:dyDescent="0.2">
      <c r="B2" s="46" t="s">
        <v>10</v>
      </c>
    </row>
    <row r="3" spans="2:2" x14ac:dyDescent="0.2">
      <c r="B3" s="46"/>
    </row>
    <row r="4" spans="2:2" x14ac:dyDescent="0.2">
      <c r="B4" s="46" t="s">
        <v>11</v>
      </c>
    </row>
    <row r="5" spans="2:2" ht="140.25" x14ac:dyDescent="0.2">
      <c r="B5" s="47" t="s">
        <v>12</v>
      </c>
    </row>
    <row r="6" spans="2:2" x14ac:dyDescent="0.2">
      <c r="B6" s="47"/>
    </row>
    <row r="7" spans="2:2" ht="25.5" x14ac:dyDescent="0.2">
      <c r="B7" s="46" t="s">
        <v>223</v>
      </c>
    </row>
    <row r="8" spans="2:2" ht="51" x14ac:dyDescent="0.2">
      <c r="B8" s="47" t="s">
        <v>224</v>
      </c>
    </row>
    <row r="9" spans="2:2" x14ac:dyDescent="0.2">
      <c r="B9" s="47"/>
    </row>
    <row r="10" spans="2:2" x14ac:dyDescent="0.2">
      <c r="B10" s="46" t="s">
        <v>158</v>
      </c>
    </row>
    <row r="11" spans="2:2" x14ac:dyDescent="0.2">
      <c r="B11" s="47"/>
    </row>
    <row r="12" spans="2:2" x14ac:dyDescent="0.2">
      <c r="B12" s="94" t="s">
        <v>13</v>
      </c>
    </row>
    <row r="13" spans="2:2" x14ac:dyDescent="0.2">
      <c r="B13" s="48"/>
    </row>
    <row r="14" spans="2:2" x14ac:dyDescent="0.2">
      <c r="B14" s="95" t="s">
        <v>263</v>
      </c>
    </row>
    <row r="15" spans="2:2" x14ac:dyDescent="0.2">
      <c r="B15" s="47"/>
    </row>
    <row r="16" spans="2:2" x14ac:dyDescent="0.2">
      <c r="B16" s="47"/>
    </row>
    <row r="17" spans="2:2" x14ac:dyDescent="0.2">
      <c r="B17" s="46"/>
    </row>
    <row r="18" spans="2:2" x14ac:dyDescent="0.2">
      <c r="B18" s="47"/>
    </row>
    <row r="19" spans="2:2" x14ac:dyDescent="0.2">
      <c r="B19" s="47"/>
    </row>
    <row r="20" spans="2:2" x14ac:dyDescent="0.2">
      <c r="B20" s="47"/>
    </row>
  </sheetData>
  <sheetProtection selectLockedCells="1" selectUnlockedCells="1"/>
  <phoneticPr fontId="13" type="noConversion"/>
  <hyperlinks>
    <hyperlink ref="B10" r:id="rId1" display="contact.calendrier@rohmer.fr" xr:uid="{00000000-0004-0000-0100-000000000000}"/>
    <hyperlink ref="B12" r:id="rId2" xr:uid="{00000000-0004-0000-0100-000001000000}"/>
    <hyperlink ref="B14" r:id="rId3" xr:uid="{00000000-0004-0000-0100-000002000000}"/>
  </hyperlinks>
  <pageMargins left="0.27569444444444446" right="0.27569444444444446" top="0.35416666666666669" bottom="0.35416666666666669" header="0.51180555555555551" footer="0.51180555555555551"/>
  <pageSetup paperSize="9" orientation="landscape" horizontalDpi="300" verticalDpi="300"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A12"/>
  <sheetViews>
    <sheetView workbookViewId="0"/>
  </sheetViews>
  <sheetFormatPr baseColWidth="10" defaultColWidth="11.5703125" defaultRowHeight="12.75" x14ac:dyDescent="0.2"/>
  <cols>
    <col min="1" max="1" width="56" style="47" customWidth="1"/>
  </cols>
  <sheetData>
    <row r="1" spans="1:1" x14ac:dyDescent="0.2">
      <c r="A1" s="46" t="s">
        <v>14</v>
      </c>
    </row>
    <row r="2" spans="1:1" x14ac:dyDescent="0.2">
      <c r="A2" s="46" t="s">
        <v>15</v>
      </c>
    </row>
    <row r="4" spans="1:1" ht="63.75" x14ac:dyDescent="0.2">
      <c r="A4" s="47" t="s">
        <v>16</v>
      </c>
    </row>
    <row r="6" spans="1:1" ht="51" x14ac:dyDescent="0.2">
      <c r="A6" s="47" t="s">
        <v>17</v>
      </c>
    </row>
    <row r="8" spans="1:1" x14ac:dyDescent="0.2">
      <c r="A8" s="47" t="s">
        <v>18</v>
      </c>
    </row>
    <row r="10" spans="1:1" ht="38.25" x14ac:dyDescent="0.2">
      <c r="A10" s="47" t="s">
        <v>19</v>
      </c>
    </row>
    <row r="12" spans="1:1" ht="51" x14ac:dyDescent="0.2">
      <c r="A12" s="47" t="s">
        <v>20</v>
      </c>
    </row>
  </sheetData>
  <sheetProtection selectLockedCells="1" selectUnlockedCells="1"/>
  <phoneticPr fontId="13" type="noConversion"/>
  <hyperlinks>
    <hyperlink ref="A4" r:id="rId1" display="http://www.openoffice.org/licenses/PDL.html" xr:uid="{00000000-0004-0000-0200-000000000000}"/>
  </hyperlinks>
  <pageMargins left="0.27569444444444446" right="0.27569444444444446" top="0.35416666666666669" bottom="0.35416666666666669" header="0.51180555555555551" footer="0.51180555555555551"/>
  <pageSetup paperSize="9" orientation="landscape" horizontalDpi="300" verticalDpi="300" r:id="rId2"/>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CW222"/>
  <sheetViews>
    <sheetView workbookViewId="0">
      <pane ySplit="3" topLeftCell="A4" activePane="bottomLeft" state="frozen"/>
      <selection pane="bottomLeft" activeCell="A4" sqref="A4"/>
    </sheetView>
  </sheetViews>
  <sheetFormatPr baseColWidth="10" defaultColWidth="3" defaultRowHeight="12.75" x14ac:dyDescent="0.2"/>
  <cols>
    <col min="1" max="1" width="14.42578125" style="44" customWidth="1"/>
    <col min="2" max="2" width="20.85546875" customWidth="1"/>
    <col min="3" max="3" width="13" customWidth="1"/>
    <col min="4" max="4" width="11" style="49" customWidth="1"/>
    <col min="5" max="16384" width="3" style="44"/>
  </cols>
  <sheetData>
    <row r="1" spans="1:61" x14ac:dyDescent="0.2">
      <c r="A1" s="96" t="str">
        <f>Calendrier!AH1</f>
        <v>France</v>
      </c>
      <c r="B1" s="97" t="s">
        <v>21</v>
      </c>
      <c r="C1" s="98">
        <f>Calendrier!$J$1</f>
        <v>2026</v>
      </c>
      <c r="D1" s="99" t="s">
        <v>22</v>
      </c>
    </row>
    <row r="2" spans="1:61" x14ac:dyDescent="0.2">
      <c r="A2" s="44">
        <f>MATCH($A$1,E$3:BZ$3,0)</f>
        <v>2</v>
      </c>
    </row>
    <row r="3" spans="1:61" s="51" customFormat="1" ht="110.25" x14ac:dyDescent="0.2">
      <c r="A3" s="100" t="s">
        <v>25</v>
      </c>
      <c r="B3" s="101" t="s">
        <v>126</v>
      </c>
      <c r="C3" s="102" t="s">
        <v>23</v>
      </c>
      <c r="D3" s="103" t="s">
        <v>24</v>
      </c>
      <c r="E3" s="51" t="s">
        <v>26</v>
      </c>
      <c r="F3" s="51" t="s">
        <v>2</v>
      </c>
      <c r="G3" s="51" t="s">
        <v>27</v>
      </c>
      <c r="H3" s="51" t="s">
        <v>28</v>
      </c>
      <c r="I3" s="51" t="s">
        <v>29</v>
      </c>
      <c r="J3" s="51" t="s">
        <v>30</v>
      </c>
      <c r="K3" s="51" t="s">
        <v>31</v>
      </c>
      <c r="L3" s="51" t="s">
        <v>139</v>
      </c>
      <c r="M3" s="51" t="s">
        <v>137</v>
      </c>
      <c r="N3" s="51" t="s">
        <v>138</v>
      </c>
      <c r="O3" s="51" t="s">
        <v>172</v>
      </c>
      <c r="P3" s="51" t="s">
        <v>32</v>
      </c>
      <c r="Q3" s="51" t="s">
        <v>33</v>
      </c>
      <c r="R3" s="51" t="s">
        <v>34</v>
      </c>
      <c r="S3" s="51" t="s">
        <v>35</v>
      </c>
      <c r="T3" s="51" t="s">
        <v>36</v>
      </c>
      <c r="U3" s="51" t="s">
        <v>37</v>
      </c>
      <c r="V3" s="51" t="s">
        <v>38</v>
      </c>
      <c r="W3" s="51" t="s">
        <v>39</v>
      </c>
      <c r="X3" s="51" t="s">
        <v>40</v>
      </c>
      <c r="Y3" s="51" t="s">
        <v>41</v>
      </c>
      <c r="Z3" s="51" t="s">
        <v>42</v>
      </c>
      <c r="AA3" s="51" t="s">
        <v>43</v>
      </c>
      <c r="AB3" s="51" t="s">
        <v>44</v>
      </c>
      <c r="AC3" s="51" t="s">
        <v>45</v>
      </c>
      <c r="AD3" s="51" t="s">
        <v>46</v>
      </c>
      <c r="AE3" s="51" t="s">
        <v>47</v>
      </c>
      <c r="AF3" s="51" t="s">
        <v>48</v>
      </c>
      <c r="AG3" s="51" t="s">
        <v>49</v>
      </c>
      <c r="AH3" s="51" t="s">
        <v>50</v>
      </c>
      <c r="AI3" s="51" t="s">
        <v>51</v>
      </c>
      <c r="AJ3" s="51" t="s">
        <v>52</v>
      </c>
      <c r="AK3" s="51" t="s">
        <v>53</v>
      </c>
      <c r="AL3" s="51" t="s">
        <v>54</v>
      </c>
      <c r="AM3" s="51" t="s">
        <v>55</v>
      </c>
      <c r="AN3" s="51" t="s">
        <v>56</v>
      </c>
      <c r="AO3" s="51" t="s">
        <v>57</v>
      </c>
      <c r="AP3" s="51" t="s">
        <v>58</v>
      </c>
      <c r="AQ3" s="51" t="s">
        <v>59</v>
      </c>
      <c r="AR3" s="51" t="s">
        <v>60</v>
      </c>
      <c r="AS3" s="51" t="s">
        <v>61</v>
      </c>
      <c r="AT3" s="51" t="s">
        <v>227</v>
      </c>
      <c r="AU3" s="51" t="s">
        <v>228</v>
      </c>
      <c r="AV3" s="51" t="s">
        <v>229</v>
      </c>
      <c r="AW3" s="51" t="s">
        <v>230</v>
      </c>
      <c r="AX3" s="51" t="s">
        <v>231</v>
      </c>
      <c r="AY3" s="51" t="s">
        <v>232</v>
      </c>
      <c r="AZ3" s="51" t="s">
        <v>233</v>
      </c>
      <c r="BA3" s="51" t="s">
        <v>234</v>
      </c>
      <c r="BB3" s="51" t="s">
        <v>235</v>
      </c>
      <c r="BC3" s="51" t="s">
        <v>236</v>
      </c>
      <c r="BD3" s="51" t="s">
        <v>237</v>
      </c>
      <c r="BE3" s="51" t="s">
        <v>238</v>
      </c>
      <c r="BF3" s="51" t="s">
        <v>239</v>
      </c>
      <c r="BG3" s="51" t="s">
        <v>240</v>
      </c>
      <c r="BH3" s="51" t="s">
        <v>241</v>
      </c>
      <c r="BI3" s="51" t="s">
        <v>242</v>
      </c>
    </row>
    <row r="4" spans="1:61" x14ac:dyDescent="0.2">
      <c r="A4" s="104">
        <f t="array" ref="A4:A203">IF(D4:D203="","",IF(INDEX(E1:BZ203,ROW(D4:D203),$A$2)="","",D4:D203))</f>
        <v>46023</v>
      </c>
      <c r="B4" t="s">
        <v>62</v>
      </c>
      <c r="D4" s="49">
        <f>DATE($C$1,1,1)</f>
        <v>46023</v>
      </c>
      <c r="F4" s="44" t="s">
        <v>63</v>
      </c>
      <c r="G4" s="44" t="s">
        <v>63</v>
      </c>
      <c r="H4" s="44" t="s">
        <v>63</v>
      </c>
      <c r="I4" s="44" t="s">
        <v>63</v>
      </c>
      <c r="J4" s="44" t="s">
        <v>63</v>
      </c>
      <c r="K4" s="44" t="s">
        <v>63</v>
      </c>
      <c r="L4" s="44" t="s">
        <v>63</v>
      </c>
      <c r="M4" s="44" t="s">
        <v>63</v>
      </c>
      <c r="N4" s="44" t="s">
        <v>63</v>
      </c>
      <c r="O4" s="44" t="s">
        <v>63</v>
      </c>
      <c r="P4" s="44" t="s">
        <v>63</v>
      </c>
      <c r="Q4" s="44" t="s">
        <v>63</v>
      </c>
      <c r="R4" s="44" t="s">
        <v>63</v>
      </c>
      <c r="S4" s="44" t="s">
        <v>63</v>
      </c>
      <c r="T4" s="44" t="s">
        <v>63</v>
      </c>
      <c r="U4" s="44" t="s">
        <v>63</v>
      </c>
      <c r="V4" s="44" t="s">
        <v>63</v>
      </c>
      <c r="W4" s="44" t="s">
        <v>63</v>
      </c>
      <c r="X4" s="44" t="s">
        <v>63</v>
      </c>
      <c r="Y4" s="44" t="s">
        <v>63</v>
      </c>
      <c r="Z4" s="44" t="s">
        <v>63</v>
      </c>
      <c r="AA4" s="44" t="s">
        <v>63</v>
      </c>
      <c r="AB4" s="44" t="s">
        <v>63</v>
      </c>
      <c r="AC4" s="44" t="s">
        <v>63</v>
      </c>
      <c r="AD4" s="44" t="s">
        <v>63</v>
      </c>
      <c r="AE4" s="44" t="s">
        <v>63</v>
      </c>
      <c r="AF4" s="44" t="s">
        <v>63</v>
      </c>
      <c r="AG4" s="44" t="s">
        <v>63</v>
      </c>
      <c r="AI4" s="44" t="s">
        <v>63</v>
      </c>
      <c r="AJ4" s="44" t="s">
        <v>63</v>
      </c>
      <c r="AK4" s="44" t="s">
        <v>63</v>
      </c>
      <c r="AL4" s="44" t="s">
        <v>63</v>
      </c>
      <c r="AM4" s="44" t="s">
        <v>63</v>
      </c>
      <c r="AN4" s="44" t="s">
        <v>63</v>
      </c>
      <c r="AO4" s="44" t="s">
        <v>63</v>
      </c>
      <c r="AP4" s="44" t="s">
        <v>63</v>
      </c>
      <c r="AQ4" s="44" t="s">
        <v>63</v>
      </c>
      <c r="AR4" s="44" t="s">
        <v>63</v>
      </c>
      <c r="AS4" s="44" t="s">
        <v>63</v>
      </c>
      <c r="AT4" s="44" t="s">
        <v>63</v>
      </c>
      <c r="AU4" s="44" t="s">
        <v>63</v>
      </c>
      <c r="AV4" s="44" t="s">
        <v>63</v>
      </c>
      <c r="AW4" s="44" t="s">
        <v>63</v>
      </c>
      <c r="AX4" s="44" t="s">
        <v>63</v>
      </c>
      <c r="AY4" s="44" t="s">
        <v>63</v>
      </c>
      <c r="AZ4" s="44" t="s">
        <v>63</v>
      </c>
      <c r="BA4" s="44" t="s">
        <v>63</v>
      </c>
      <c r="BB4" s="44" t="s">
        <v>63</v>
      </c>
      <c r="BC4" s="44" t="s">
        <v>63</v>
      </c>
      <c r="BD4" s="44" t="s">
        <v>63</v>
      </c>
      <c r="BE4" s="44" t="s">
        <v>63</v>
      </c>
      <c r="BF4" s="44" t="s">
        <v>63</v>
      </c>
      <c r="BG4" s="44" t="s">
        <v>63</v>
      </c>
      <c r="BH4" s="44" t="s">
        <v>63</v>
      </c>
      <c r="BI4" s="44" t="s">
        <v>63</v>
      </c>
    </row>
    <row r="5" spans="1:61" x14ac:dyDescent="0.2">
      <c r="A5" s="104" t="str">
        <v/>
      </c>
      <c r="B5" t="s">
        <v>64</v>
      </c>
      <c r="D5" s="49">
        <f>D10-2</f>
        <v>46115</v>
      </c>
      <c r="G5" s="44" t="s">
        <v>63</v>
      </c>
      <c r="I5" s="44" t="s">
        <v>63</v>
      </c>
      <c r="J5" s="44" t="s">
        <v>63</v>
      </c>
      <c r="K5" s="44" t="s">
        <v>63</v>
      </c>
      <c r="L5" s="44" t="s">
        <v>63</v>
      </c>
      <c r="R5" s="44" t="s">
        <v>63</v>
      </c>
      <c r="S5" s="44" t="s">
        <v>63</v>
      </c>
      <c r="T5" s="44" t="s">
        <v>63</v>
      </c>
      <c r="U5" s="44" t="s">
        <v>63</v>
      </c>
      <c r="V5" s="44" t="s">
        <v>63</v>
      </c>
      <c r="W5" s="44" t="s">
        <v>63</v>
      </c>
      <c r="X5" s="44" t="s">
        <v>63</v>
      </c>
      <c r="Y5" s="44" t="s">
        <v>63</v>
      </c>
      <c r="Z5" s="44" t="s">
        <v>63</v>
      </c>
      <c r="AA5" s="44" t="s">
        <v>63</v>
      </c>
      <c r="AB5" s="44" t="s">
        <v>63</v>
      </c>
      <c r="AC5" s="44" t="s">
        <v>63</v>
      </c>
      <c r="AD5" s="44" t="s">
        <v>63</v>
      </c>
      <c r="AE5" s="44" t="s">
        <v>63</v>
      </c>
      <c r="AF5" s="44" t="s">
        <v>63</v>
      </c>
      <c r="AG5" s="44" t="s">
        <v>63</v>
      </c>
      <c r="AH5" s="44" t="s">
        <v>63</v>
      </c>
      <c r="AI5" s="44" t="s">
        <v>63</v>
      </c>
      <c r="AJ5" s="44" t="s">
        <v>63</v>
      </c>
      <c r="AK5" s="44" t="s">
        <v>63</v>
      </c>
      <c r="AL5" s="44" t="s">
        <v>63</v>
      </c>
      <c r="AM5" s="44" t="s">
        <v>63</v>
      </c>
      <c r="AO5" s="44" t="s">
        <v>63</v>
      </c>
      <c r="AP5" s="44" t="s">
        <v>63</v>
      </c>
      <c r="AR5" s="44" t="s">
        <v>63</v>
      </c>
      <c r="AS5" s="44" t="s">
        <v>63</v>
      </c>
      <c r="AT5" s="44" t="s">
        <v>63</v>
      </c>
      <c r="AU5" s="44" t="s">
        <v>63</v>
      </c>
      <c r="AV5" s="44" t="s">
        <v>63</v>
      </c>
      <c r="AW5" s="44" t="s">
        <v>63</v>
      </c>
      <c r="AX5" s="44" t="s">
        <v>63</v>
      </c>
      <c r="AY5" s="44" t="s">
        <v>63</v>
      </c>
      <c r="AZ5" s="44" t="s">
        <v>63</v>
      </c>
      <c r="BA5" s="44" t="s">
        <v>63</v>
      </c>
      <c r="BB5" s="44" t="s">
        <v>63</v>
      </c>
      <c r="BC5" s="44" t="s">
        <v>63</v>
      </c>
      <c r="BD5" s="44" t="s">
        <v>63</v>
      </c>
      <c r="BE5" s="44" t="s">
        <v>63</v>
      </c>
      <c r="BF5" s="44" t="s">
        <v>63</v>
      </c>
      <c r="BG5" s="44" t="s">
        <v>63</v>
      </c>
      <c r="BH5" s="44" t="s">
        <v>63</v>
      </c>
      <c r="BI5" s="44" t="s">
        <v>63</v>
      </c>
    </row>
    <row r="6" spans="1:61" x14ac:dyDescent="0.2">
      <c r="A6" s="104" t="str">
        <v/>
      </c>
      <c r="B6" t="s">
        <v>65</v>
      </c>
      <c r="D6" s="49" t="str">
        <f>IF(D7=D10,D7,"")</f>
        <v/>
      </c>
      <c r="F6" s="44" t="s">
        <v>63</v>
      </c>
      <c r="G6" s="44" t="s">
        <v>63</v>
      </c>
      <c r="P6" s="44" t="s">
        <v>63</v>
      </c>
      <c r="Q6" s="44" t="s">
        <v>63</v>
      </c>
      <c r="S6" s="44" t="s">
        <v>63</v>
      </c>
      <c r="T6" s="44" t="s">
        <v>63</v>
      </c>
      <c r="U6" s="44" t="s">
        <v>63</v>
      </c>
      <c r="V6" s="44" t="s">
        <v>63</v>
      </c>
      <c r="W6" s="44" t="s">
        <v>63</v>
      </c>
      <c r="X6" s="44" t="s">
        <v>63</v>
      </c>
      <c r="Y6" s="44" t="s">
        <v>63</v>
      </c>
      <c r="Z6" s="44" t="s">
        <v>63</v>
      </c>
      <c r="AA6" s="44" t="s">
        <v>63</v>
      </c>
      <c r="AB6" s="44" t="s">
        <v>63</v>
      </c>
      <c r="AC6" s="44" t="s">
        <v>63</v>
      </c>
      <c r="AD6" s="44" t="s">
        <v>63</v>
      </c>
      <c r="AE6" s="44" t="s">
        <v>63</v>
      </c>
      <c r="AF6" s="44" t="s">
        <v>63</v>
      </c>
      <c r="AG6" s="44" t="s">
        <v>63</v>
      </c>
      <c r="AH6" s="44" t="s">
        <v>63</v>
      </c>
      <c r="AI6" s="44" t="s">
        <v>63</v>
      </c>
      <c r="AJ6" s="44" t="s">
        <v>63</v>
      </c>
      <c r="AK6" s="44" t="s">
        <v>63</v>
      </c>
      <c r="AL6" s="44" t="s">
        <v>63</v>
      </c>
      <c r="AM6" s="44" t="s">
        <v>63</v>
      </c>
      <c r="AN6" s="44" t="s">
        <v>63</v>
      </c>
      <c r="AO6" s="44" t="s">
        <v>63</v>
      </c>
      <c r="AP6" s="44" t="s">
        <v>63</v>
      </c>
      <c r="AQ6" s="44" t="s">
        <v>63</v>
      </c>
      <c r="AR6" s="44" t="s">
        <v>63</v>
      </c>
      <c r="AS6" s="44" t="s">
        <v>63</v>
      </c>
      <c r="AT6" s="44" t="s">
        <v>63</v>
      </c>
      <c r="AU6" s="44" t="s">
        <v>63</v>
      </c>
      <c r="AV6" s="44" t="s">
        <v>63</v>
      </c>
      <c r="AW6" s="44" t="s">
        <v>63</v>
      </c>
      <c r="AX6" s="44" t="s">
        <v>63</v>
      </c>
      <c r="AY6" s="44" t="s">
        <v>63</v>
      </c>
      <c r="AZ6" s="44" t="s">
        <v>63</v>
      </c>
      <c r="BA6" s="44" t="s">
        <v>63</v>
      </c>
      <c r="BB6" s="44" t="s">
        <v>63</v>
      </c>
      <c r="BC6" s="44" t="s">
        <v>63</v>
      </c>
      <c r="BD6" s="44" t="s">
        <v>63</v>
      </c>
      <c r="BE6" s="44" t="s">
        <v>63</v>
      </c>
      <c r="BF6" s="44" t="s">
        <v>63</v>
      </c>
      <c r="BG6" s="44" t="s">
        <v>63</v>
      </c>
      <c r="BH6" s="44" t="s">
        <v>63</v>
      </c>
      <c r="BI6" s="44" t="s">
        <v>63</v>
      </c>
    </row>
    <row r="7" spans="1:61" x14ac:dyDescent="0.2">
      <c r="A7" s="104">
        <v>46110</v>
      </c>
      <c r="B7" t="s">
        <v>203</v>
      </c>
      <c r="D7" s="49">
        <f>DATE($C$1,4,1)-WEEKDAY(DATE($C$1,3,31))</f>
        <v>46110</v>
      </c>
      <c r="F7" s="44" t="s">
        <v>63</v>
      </c>
      <c r="G7" s="44" t="s">
        <v>63</v>
      </c>
      <c r="P7" s="44" t="s">
        <v>63</v>
      </c>
      <c r="Q7" s="44" t="s">
        <v>63</v>
      </c>
      <c r="S7" s="44" t="s">
        <v>63</v>
      </c>
      <c r="T7" s="44" t="s">
        <v>63</v>
      </c>
      <c r="U7" s="44" t="s">
        <v>63</v>
      </c>
      <c r="V7" s="44" t="s">
        <v>63</v>
      </c>
      <c r="W7" s="44" t="s">
        <v>63</v>
      </c>
      <c r="X7" s="44" t="s">
        <v>63</v>
      </c>
      <c r="Y7" s="44" t="s">
        <v>63</v>
      </c>
      <c r="Z7" s="44" t="s">
        <v>63</v>
      </c>
      <c r="AA7" s="44" t="s">
        <v>63</v>
      </c>
      <c r="AB7" s="44" t="s">
        <v>63</v>
      </c>
      <c r="AC7" s="44" t="s">
        <v>63</v>
      </c>
      <c r="AD7" s="44" t="s">
        <v>63</v>
      </c>
      <c r="AE7" s="44" t="s">
        <v>63</v>
      </c>
      <c r="AF7" s="44" t="s">
        <v>63</v>
      </c>
      <c r="AG7" s="44" t="s">
        <v>63</v>
      </c>
      <c r="AH7" s="44" t="s">
        <v>63</v>
      </c>
      <c r="AI7" s="44" t="s">
        <v>63</v>
      </c>
      <c r="AJ7" s="44" t="s">
        <v>63</v>
      </c>
      <c r="AK7" s="44" t="s">
        <v>63</v>
      </c>
      <c r="AL7" s="44" t="s">
        <v>63</v>
      </c>
      <c r="AM7" s="44" t="s">
        <v>63</v>
      </c>
      <c r="AN7" s="44" t="s">
        <v>63</v>
      </c>
      <c r="AO7" s="44" t="s">
        <v>63</v>
      </c>
      <c r="AP7" s="44" t="s">
        <v>63</v>
      </c>
      <c r="AQ7" s="44" t="s">
        <v>63</v>
      </c>
      <c r="AR7" s="44" t="s">
        <v>63</v>
      </c>
      <c r="AS7" s="44" t="s">
        <v>63</v>
      </c>
      <c r="AT7" s="44" t="s">
        <v>63</v>
      </c>
      <c r="AU7" s="44" t="s">
        <v>63</v>
      </c>
      <c r="AV7" s="44" t="s">
        <v>63</v>
      </c>
      <c r="AW7" s="44" t="s">
        <v>63</v>
      </c>
      <c r="AX7" s="44" t="s">
        <v>63</v>
      </c>
      <c r="AY7" s="44" t="s">
        <v>63</v>
      </c>
      <c r="AZ7" s="44" t="s">
        <v>63</v>
      </c>
      <c r="BA7" s="44" t="s">
        <v>63</v>
      </c>
      <c r="BB7" s="44" t="s">
        <v>63</v>
      </c>
      <c r="BC7" s="44" t="s">
        <v>63</v>
      </c>
      <c r="BD7" s="44" t="s">
        <v>63</v>
      </c>
      <c r="BE7" s="44" t="s">
        <v>63</v>
      </c>
      <c r="BF7" s="44" t="s">
        <v>63</v>
      </c>
      <c r="BG7" s="44" t="s">
        <v>63</v>
      </c>
      <c r="BH7" s="44" t="s">
        <v>63</v>
      </c>
      <c r="BI7" s="44" t="s">
        <v>63</v>
      </c>
    </row>
    <row r="8" spans="1:61" x14ac:dyDescent="0.2">
      <c r="A8" s="104" t="str">
        <v/>
      </c>
      <c r="B8" t="s">
        <v>65</v>
      </c>
      <c r="C8" t="s">
        <v>66</v>
      </c>
      <c r="D8" s="49" t="str">
        <f>IF(D9=D10,D9,"")</f>
        <v/>
      </c>
      <c r="O8" s="44" t="s">
        <v>63</v>
      </c>
      <c r="R8" s="44" t="s">
        <v>63</v>
      </c>
    </row>
    <row r="9" spans="1:61" x14ac:dyDescent="0.2">
      <c r="A9" s="104" t="str">
        <v/>
      </c>
      <c r="B9" t="s">
        <v>203</v>
      </c>
      <c r="C9" t="s">
        <v>66</v>
      </c>
      <c r="D9" s="49">
        <f>DATE($C$1,3,15)-WEEKDAY(DATE($C$1,3,7))</f>
        <v>46089</v>
      </c>
      <c r="O9" s="44" t="s">
        <v>63</v>
      </c>
      <c r="R9" s="44" t="s">
        <v>63</v>
      </c>
    </row>
    <row r="10" spans="1:61" x14ac:dyDescent="0.2">
      <c r="A10" s="104">
        <v>46117</v>
      </c>
      <c r="B10" t="s">
        <v>67</v>
      </c>
      <c r="D10" s="49">
        <f>C220</f>
        <v>46117</v>
      </c>
      <c r="F10" s="44" t="s">
        <v>63</v>
      </c>
      <c r="G10" s="44" t="s">
        <v>63</v>
      </c>
      <c r="H10" s="44" t="s">
        <v>63</v>
      </c>
      <c r="I10" s="44" t="s">
        <v>63</v>
      </c>
      <c r="J10" s="44" t="s">
        <v>63</v>
      </c>
      <c r="K10" s="44" t="s">
        <v>63</v>
      </c>
      <c r="L10" s="44" t="s">
        <v>63</v>
      </c>
      <c r="M10" s="44" t="s">
        <v>63</v>
      </c>
      <c r="N10" s="44" t="s">
        <v>63</v>
      </c>
      <c r="O10" s="44" t="s">
        <v>63</v>
      </c>
      <c r="P10" s="44" t="s">
        <v>63</v>
      </c>
      <c r="Q10" s="44" t="s">
        <v>63</v>
      </c>
      <c r="R10" s="44" t="s">
        <v>63</v>
      </c>
      <c r="S10" s="44" t="s">
        <v>63</v>
      </c>
      <c r="T10" s="44" t="s">
        <v>63</v>
      </c>
      <c r="U10" s="44" t="s">
        <v>63</v>
      </c>
      <c r="V10" s="44" t="s">
        <v>63</v>
      </c>
      <c r="W10" s="44" t="s">
        <v>63</v>
      </c>
      <c r="X10" s="44" t="s">
        <v>63</v>
      </c>
      <c r="Y10" s="44" t="s">
        <v>63</v>
      </c>
      <c r="Z10" s="44" t="s">
        <v>63</v>
      </c>
      <c r="AA10" s="44" t="s">
        <v>63</v>
      </c>
      <c r="AB10" s="44" t="s">
        <v>63</v>
      </c>
      <c r="AC10" s="44" t="s">
        <v>63</v>
      </c>
      <c r="AD10" s="44" t="s">
        <v>63</v>
      </c>
      <c r="AE10" s="44" t="s">
        <v>63</v>
      </c>
      <c r="AF10" s="44" t="s">
        <v>63</v>
      </c>
      <c r="AG10" s="44" t="s">
        <v>63</v>
      </c>
      <c r="AH10" s="44" t="s">
        <v>63</v>
      </c>
      <c r="AI10" s="44" t="s">
        <v>63</v>
      </c>
      <c r="AJ10" s="44" t="s">
        <v>63</v>
      </c>
      <c r="AK10" s="44" t="s">
        <v>63</v>
      </c>
      <c r="AL10" s="44" t="s">
        <v>63</v>
      </c>
      <c r="AM10" s="44" t="s">
        <v>63</v>
      </c>
      <c r="AN10" s="44" t="s">
        <v>63</v>
      </c>
      <c r="AO10" s="44" t="s">
        <v>63</v>
      </c>
      <c r="AP10" s="44" t="s">
        <v>63</v>
      </c>
      <c r="AQ10" s="44" t="s">
        <v>63</v>
      </c>
      <c r="AR10" s="44" t="s">
        <v>63</v>
      </c>
      <c r="AS10" s="44" t="s">
        <v>63</v>
      </c>
      <c r="AT10" s="44" t="s">
        <v>63</v>
      </c>
      <c r="AU10" s="44" t="s">
        <v>63</v>
      </c>
      <c r="AV10" s="44" t="s">
        <v>63</v>
      </c>
      <c r="AW10" s="44" t="s">
        <v>63</v>
      </c>
      <c r="AX10" s="44" t="s">
        <v>63</v>
      </c>
      <c r="AY10" s="44" t="s">
        <v>63</v>
      </c>
      <c r="AZ10" s="44" t="s">
        <v>63</v>
      </c>
      <c r="BA10" s="44" t="s">
        <v>63</v>
      </c>
      <c r="BB10" s="44" t="s">
        <v>63</v>
      </c>
      <c r="BC10" s="44" t="s">
        <v>63</v>
      </c>
      <c r="BD10" s="44" t="s">
        <v>63</v>
      </c>
      <c r="BE10" s="44" t="s">
        <v>63</v>
      </c>
      <c r="BF10" s="44" t="s">
        <v>63</v>
      </c>
      <c r="BG10" s="44" t="s">
        <v>63</v>
      </c>
      <c r="BH10" s="44" t="s">
        <v>63</v>
      </c>
      <c r="BI10" s="44" t="s">
        <v>63</v>
      </c>
    </row>
    <row r="11" spans="1:61" x14ac:dyDescent="0.2">
      <c r="A11" s="104">
        <v>46118</v>
      </c>
      <c r="B11" t="s">
        <v>68</v>
      </c>
      <c r="C11" t="s">
        <v>69</v>
      </c>
      <c r="D11" s="49">
        <f>D10+1</f>
        <v>46118</v>
      </c>
      <c r="F11" s="44" t="s">
        <v>63</v>
      </c>
      <c r="G11" s="44" t="s">
        <v>63</v>
      </c>
      <c r="H11" s="44" t="s">
        <v>63</v>
      </c>
      <c r="I11" s="44" t="s">
        <v>63</v>
      </c>
      <c r="J11" s="44" t="s">
        <v>63</v>
      </c>
      <c r="K11" s="44" t="s">
        <v>63</v>
      </c>
      <c r="L11" s="44" t="s">
        <v>63</v>
      </c>
      <c r="M11" s="44" t="s">
        <v>63</v>
      </c>
      <c r="N11" s="44" t="s">
        <v>63</v>
      </c>
      <c r="O11" s="44" t="s">
        <v>63</v>
      </c>
      <c r="P11" s="44" t="s">
        <v>63</v>
      </c>
      <c r="Q11" s="44" t="s">
        <v>63</v>
      </c>
      <c r="R11" s="44" t="s">
        <v>63</v>
      </c>
      <c r="T11" s="44" t="s">
        <v>63</v>
      </c>
      <c r="U11" s="44" t="s">
        <v>63</v>
      </c>
      <c r="V11" s="44" t="s">
        <v>63</v>
      </c>
      <c r="W11" s="44" t="s">
        <v>63</v>
      </c>
      <c r="X11" s="44" t="s">
        <v>63</v>
      </c>
      <c r="Y11" s="44" t="s">
        <v>63</v>
      </c>
      <c r="AA11" s="44" t="s">
        <v>63</v>
      </c>
      <c r="AB11" s="44" t="s">
        <v>63</v>
      </c>
      <c r="AC11" s="44" t="s">
        <v>63</v>
      </c>
      <c r="AD11" s="44" t="s">
        <v>63</v>
      </c>
      <c r="AI11" s="44" t="s">
        <v>63</v>
      </c>
      <c r="AJ11" s="44" t="s">
        <v>63</v>
      </c>
      <c r="AM11" s="44" t="s">
        <v>63</v>
      </c>
      <c r="AN11" s="44" t="s">
        <v>63</v>
      </c>
      <c r="AP11" s="44" t="s">
        <v>63</v>
      </c>
      <c r="AS11" s="44" t="s">
        <v>63</v>
      </c>
      <c r="AT11" s="44" t="s">
        <v>63</v>
      </c>
      <c r="AU11" s="44" t="s">
        <v>63</v>
      </c>
      <c r="AV11" s="44" t="s">
        <v>63</v>
      </c>
      <c r="AW11" s="44" t="s">
        <v>63</v>
      </c>
      <c r="AX11" s="44" t="s">
        <v>63</v>
      </c>
      <c r="AY11" s="44" t="s">
        <v>63</v>
      </c>
      <c r="AZ11" s="44" t="s">
        <v>63</v>
      </c>
      <c r="BA11" s="44" t="s">
        <v>63</v>
      </c>
      <c r="BB11" s="44" t="s">
        <v>63</v>
      </c>
      <c r="BC11" s="44" t="s">
        <v>63</v>
      </c>
      <c r="BD11" s="44" t="s">
        <v>63</v>
      </c>
      <c r="BE11" s="44" t="s">
        <v>63</v>
      </c>
      <c r="BF11" s="44" t="s">
        <v>63</v>
      </c>
      <c r="BG11" s="44" t="s">
        <v>63</v>
      </c>
      <c r="BH11" s="44" t="s">
        <v>63</v>
      </c>
      <c r="BI11" s="44" t="s">
        <v>63</v>
      </c>
    </row>
    <row r="12" spans="1:61" x14ac:dyDescent="0.2">
      <c r="A12" s="104">
        <v>46156</v>
      </c>
      <c r="B12" t="s">
        <v>70</v>
      </c>
      <c r="D12" s="49">
        <f>D13-10</f>
        <v>46156</v>
      </c>
      <c r="F12" s="44" t="s">
        <v>63</v>
      </c>
      <c r="G12" s="44" t="s">
        <v>63</v>
      </c>
      <c r="H12" s="44" t="s">
        <v>63</v>
      </c>
      <c r="I12" s="44" t="s">
        <v>63</v>
      </c>
      <c r="J12" s="44" t="s">
        <v>63</v>
      </c>
      <c r="K12" s="44" t="s">
        <v>63</v>
      </c>
      <c r="L12" s="44" t="s">
        <v>63</v>
      </c>
      <c r="M12" s="44" t="s">
        <v>63</v>
      </c>
      <c r="N12" s="44" t="s">
        <v>63</v>
      </c>
      <c r="O12" s="44" t="s">
        <v>63</v>
      </c>
      <c r="P12" s="44" t="s">
        <v>63</v>
      </c>
      <c r="Q12" s="44" t="s">
        <v>63</v>
      </c>
      <c r="S12" s="44" t="s">
        <v>63</v>
      </c>
      <c r="T12" s="44" t="s">
        <v>63</v>
      </c>
      <c r="U12" s="44" t="s">
        <v>63</v>
      </c>
      <c r="V12" s="44" t="s">
        <v>63</v>
      </c>
      <c r="W12" s="44" t="s">
        <v>63</v>
      </c>
      <c r="X12" s="44" t="s">
        <v>63</v>
      </c>
      <c r="Y12" s="44" t="s">
        <v>63</v>
      </c>
      <c r="Z12" s="44" t="s">
        <v>63</v>
      </c>
      <c r="AA12" s="44" t="s">
        <v>63</v>
      </c>
      <c r="AB12" s="44" t="s">
        <v>63</v>
      </c>
      <c r="AC12" s="44" t="s">
        <v>63</v>
      </c>
      <c r="AD12" s="44" t="s">
        <v>63</v>
      </c>
      <c r="AE12" s="44" t="s">
        <v>63</v>
      </c>
      <c r="AF12" s="44" t="s">
        <v>63</v>
      </c>
      <c r="AG12" s="44" t="s">
        <v>63</v>
      </c>
      <c r="AH12" s="44" t="s">
        <v>63</v>
      </c>
      <c r="AI12" s="44" t="s">
        <v>63</v>
      </c>
      <c r="AJ12" s="44" t="s">
        <v>63</v>
      </c>
      <c r="AK12" s="44" t="s">
        <v>63</v>
      </c>
      <c r="AL12" s="44" t="s">
        <v>63</v>
      </c>
      <c r="AM12" s="44" t="s">
        <v>63</v>
      </c>
      <c r="AN12" s="44" t="s">
        <v>63</v>
      </c>
      <c r="AO12" s="44" t="s">
        <v>63</v>
      </c>
      <c r="AP12" s="44" t="s">
        <v>63</v>
      </c>
      <c r="AQ12" s="44" t="s">
        <v>63</v>
      </c>
      <c r="AR12" s="44" t="s">
        <v>63</v>
      </c>
      <c r="AS12" s="44" t="s">
        <v>63</v>
      </c>
      <c r="AT12" s="44" t="s">
        <v>63</v>
      </c>
      <c r="AU12" s="44" t="s">
        <v>63</v>
      </c>
      <c r="AV12" s="44" t="s">
        <v>63</v>
      </c>
      <c r="AW12" s="44" t="s">
        <v>63</v>
      </c>
      <c r="AX12" s="44" t="s">
        <v>63</v>
      </c>
      <c r="AY12" s="44" t="s">
        <v>63</v>
      </c>
      <c r="AZ12" s="44" t="s">
        <v>63</v>
      </c>
      <c r="BA12" s="44" t="s">
        <v>63</v>
      </c>
      <c r="BB12" s="44" t="s">
        <v>63</v>
      </c>
      <c r="BC12" s="44" t="s">
        <v>63</v>
      </c>
      <c r="BD12" s="44" t="s">
        <v>63</v>
      </c>
      <c r="BE12" s="44" t="s">
        <v>63</v>
      </c>
      <c r="BF12" s="44" t="s">
        <v>63</v>
      </c>
      <c r="BG12" s="44" t="s">
        <v>63</v>
      </c>
      <c r="BH12" s="44" t="s">
        <v>63</v>
      </c>
      <c r="BI12" s="44" t="s">
        <v>63</v>
      </c>
    </row>
    <row r="13" spans="1:61" x14ac:dyDescent="0.2">
      <c r="A13" s="104">
        <v>46166</v>
      </c>
      <c r="B13" t="s">
        <v>71</v>
      </c>
      <c r="D13" s="49">
        <f>D10+49</f>
        <v>46166</v>
      </c>
      <c r="F13" s="44" t="s">
        <v>63</v>
      </c>
      <c r="G13" s="44" t="s">
        <v>63</v>
      </c>
      <c r="H13" s="44" t="s">
        <v>63</v>
      </c>
      <c r="I13" s="44" t="s">
        <v>63</v>
      </c>
      <c r="J13" s="44" t="s">
        <v>63</v>
      </c>
      <c r="K13" s="44" t="s">
        <v>63</v>
      </c>
      <c r="L13" s="44" t="s">
        <v>63</v>
      </c>
      <c r="M13" s="44" t="s">
        <v>63</v>
      </c>
      <c r="N13" s="44" t="s">
        <v>63</v>
      </c>
      <c r="O13" s="44" t="s">
        <v>63</v>
      </c>
      <c r="P13" s="44" t="s">
        <v>63</v>
      </c>
      <c r="Q13" s="44" t="s">
        <v>63</v>
      </c>
      <c r="S13" s="44" t="s">
        <v>63</v>
      </c>
      <c r="T13" s="44" t="s">
        <v>63</v>
      </c>
      <c r="U13" s="44" t="s">
        <v>63</v>
      </c>
      <c r="V13" s="44" t="s">
        <v>63</v>
      </c>
      <c r="W13" s="44" t="s">
        <v>63</v>
      </c>
      <c r="X13" s="44" t="s">
        <v>63</v>
      </c>
      <c r="Y13" s="44" t="s">
        <v>63</v>
      </c>
      <c r="Z13" s="44" t="s">
        <v>63</v>
      </c>
      <c r="AA13" s="44" t="s">
        <v>63</v>
      </c>
      <c r="AB13" s="44" t="s">
        <v>63</v>
      </c>
      <c r="AC13" s="44" t="s">
        <v>63</v>
      </c>
      <c r="AD13" s="44" t="s">
        <v>63</v>
      </c>
      <c r="AE13" s="44" t="s">
        <v>63</v>
      </c>
      <c r="AF13" s="44" t="s">
        <v>63</v>
      </c>
      <c r="AG13" s="44" t="s">
        <v>63</v>
      </c>
      <c r="AH13" s="44" t="s">
        <v>63</v>
      </c>
      <c r="AI13" s="44" t="s">
        <v>63</v>
      </c>
      <c r="AJ13" s="44" t="s">
        <v>63</v>
      </c>
      <c r="AK13" s="44" t="s">
        <v>63</v>
      </c>
      <c r="AL13" s="44" t="s">
        <v>63</v>
      </c>
      <c r="AM13" s="44" t="s">
        <v>63</v>
      </c>
      <c r="AN13" s="44" t="s">
        <v>63</v>
      </c>
      <c r="AO13" s="44" t="s">
        <v>63</v>
      </c>
      <c r="AP13" s="44" t="s">
        <v>63</v>
      </c>
      <c r="AQ13" s="44" t="s">
        <v>63</v>
      </c>
      <c r="AR13" s="44" t="s">
        <v>63</v>
      </c>
      <c r="AS13" s="44" t="s">
        <v>63</v>
      </c>
      <c r="AT13" s="44" t="s">
        <v>63</v>
      </c>
      <c r="AU13" s="44" t="s">
        <v>63</v>
      </c>
      <c r="AV13" s="44" t="s">
        <v>63</v>
      </c>
      <c r="AW13" s="44" t="s">
        <v>63</v>
      </c>
      <c r="AX13" s="44" t="s">
        <v>63</v>
      </c>
      <c r="AY13" s="44" t="s">
        <v>63</v>
      </c>
      <c r="AZ13" s="44" t="s">
        <v>63</v>
      </c>
      <c r="BA13" s="44" t="s">
        <v>63</v>
      </c>
      <c r="BB13" s="44" t="s">
        <v>63</v>
      </c>
      <c r="BC13" s="44" t="s">
        <v>63</v>
      </c>
      <c r="BD13" s="44" t="s">
        <v>63</v>
      </c>
      <c r="BE13" s="44" t="s">
        <v>63</v>
      </c>
      <c r="BF13" s="44" t="s">
        <v>63</v>
      </c>
      <c r="BG13" s="44" t="s">
        <v>63</v>
      </c>
      <c r="BH13" s="44" t="s">
        <v>63</v>
      </c>
      <c r="BI13" s="44" t="s">
        <v>63</v>
      </c>
    </row>
    <row r="14" spans="1:61" x14ac:dyDescent="0.2">
      <c r="A14" s="104">
        <v>46167</v>
      </c>
      <c r="B14" t="s">
        <v>68</v>
      </c>
      <c r="C14" t="s">
        <v>72</v>
      </c>
      <c r="D14" s="49">
        <f>D13+1</f>
        <v>46167</v>
      </c>
      <c r="F14" s="44" t="s">
        <v>63</v>
      </c>
      <c r="G14" s="44" t="s">
        <v>63</v>
      </c>
      <c r="H14" s="44" t="s">
        <v>63</v>
      </c>
      <c r="I14" s="44" t="s">
        <v>63</v>
      </c>
      <c r="J14" s="44" t="s">
        <v>63</v>
      </c>
      <c r="K14" s="44" t="s">
        <v>63</v>
      </c>
      <c r="L14" s="44" t="s">
        <v>63</v>
      </c>
      <c r="M14" s="44" t="s">
        <v>63</v>
      </c>
      <c r="N14" s="44" t="s">
        <v>63</v>
      </c>
      <c r="O14" s="44" t="s">
        <v>63</v>
      </c>
      <c r="P14" s="44" t="s">
        <v>63</v>
      </c>
      <c r="Q14" s="44" t="s">
        <v>63</v>
      </c>
      <c r="S14" s="44" t="s">
        <v>63</v>
      </c>
      <c r="T14" s="44" t="s">
        <v>63</v>
      </c>
      <c r="U14" s="44" t="s">
        <v>63</v>
      </c>
      <c r="V14" s="44" t="s">
        <v>63</v>
      </c>
      <c r="W14" s="44" t="s">
        <v>63</v>
      </c>
      <c r="X14" s="44" t="s">
        <v>63</v>
      </c>
      <c r="Y14" s="44" t="s">
        <v>63</v>
      </c>
      <c r="AA14" s="44" t="s">
        <v>63</v>
      </c>
      <c r="AC14" s="44" t="s">
        <v>63</v>
      </c>
      <c r="AD14" s="44" t="s">
        <v>63</v>
      </c>
      <c r="AI14" s="44" t="s">
        <v>63</v>
      </c>
      <c r="AJ14" s="44" t="s">
        <v>63</v>
      </c>
      <c r="AM14" s="44" t="s">
        <v>63</v>
      </c>
      <c r="AS14" s="44" t="s">
        <v>63</v>
      </c>
      <c r="AT14" s="44" t="s">
        <v>63</v>
      </c>
      <c r="AU14" s="44" t="s">
        <v>63</v>
      </c>
      <c r="AV14" s="44" t="s">
        <v>63</v>
      </c>
      <c r="AW14" s="44" t="s">
        <v>63</v>
      </c>
      <c r="AX14" s="44" t="s">
        <v>63</v>
      </c>
      <c r="AY14" s="44" t="s">
        <v>63</v>
      </c>
      <c r="AZ14" s="44" t="s">
        <v>63</v>
      </c>
      <c r="BA14" s="44" t="s">
        <v>63</v>
      </c>
      <c r="BB14" s="44" t="s">
        <v>63</v>
      </c>
      <c r="BC14" s="44" t="s">
        <v>63</v>
      </c>
      <c r="BD14" s="44" t="s">
        <v>63</v>
      </c>
      <c r="BE14" s="44" t="s">
        <v>63</v>
      </c>
      <c r="BF14" s="44" t="s">
        <v>63</v>
      </c>
      <c r="BG14" s="44" t="s">
        <v>63</v>
      </c>
      <c r="BH14" s="44" t="s">
        <v>63</v>
      </c>
      <c r="BI14" s="44" t="s">
        <v>63</v>
      </c>
    </row>
    <row r="15" spans="1:61" x14ac:dyDescent="0.2">
      <c r="A15" s="104">
        <v>46143</v>
      </c>
      <c r="B15" t="s">
        <v>73</v>
      </c>
      <c r="D15" s="49">
        <f>DATE($C$1,5,1)</f>
        <v>46143</v>
      </c>
      <c r="F15" s="44" t="s">
        <v>63</v>
      </c>
      <c r="G15" s="44" t="s">
        <v>63</v>
      </c>
      <c r="H15" s="44" t="s">
        <v>63</v>
      </c>
      <c r="I15" s="44" t="s">
        <v>63</v>
      </c>
      <c r="J15" s="44" t="s">
        <v>63</v>
      </c>
      <c r="K15" s="44" t="s">
        <v>63</v>
      </c>
      <c r="L15" s="44" t="s">
        <v>63</v>
      </c>
      <c r="M15" s="44" t="s">
        <v>63</v>
      </c>
      <c r="N15" s="44" t="s">
        <v>63</v>
      </c>
      <c r="O15" s="44" t="s">
        <v>63</v>
      </c>
      <c r="P15" s="44" t="s">
        <v>63</v>
      </c>
      <c r="Q15" s="44" t="s">
        <v>63</v>
      </c>
      <c r="X15" s="44" t="s">
        <v>63</v>
      </c>
      <c r="Y15" s="44" t="s">
        <v>63</v>
      </c>
      <c r="AD15" s="44" t="s">
        <v>63</v>
      </c>
      <c r="AK15" s="44" t="s">
        <v>63</v>
      </c>
      <c r="AS15" s="44" t="s">
        <v>63</v>
      </c>
      <c r="AT15" s="44" t="s">
        <v>63</v>
      </c>
      <c r="AU15" s="44" t="s">
        <v>63</v>
      </c>
      <c r="AV15" s="44" t="s">
        <v>63</v>
      </c>
      <c r="AW15" s="44" t="s">
        <v>63</v>
      </c>
      <c r="AX15" s="44" t="s">
        <v>63</v>
      </c>
      <c r="AY15" s="44" t="s">
        <v>63</v>
      </c>
      <c r="AZ15" s="44" t="s">
        <v>63</v>
      </c>
      <c r="BA15" s="44" t="s">
        <v>63</v>
      </c>
      <c r="BB15" s="44" t="s">
        <v>63</v>
      </c>
      <c r="BC15" s="44" t="s">
        <v>63</v>
      </c>
      <c r="BD15" s="44" t="s">
        <v>63</v>
      </c>
      <c r="BE15" s="44" t="s">
        <v>63</v>
      </c>
      <c r="BF15" s="44" t="s">
        <v>63</v>
      </c>
      <c r="BG15" s="44" t="s">
        <v>63</v>
      </c>
      <c r="BH15" s="44" t="s">
        <v>63</v>
      </c>
      <c r="BI15" s="44" t="s">
        <v>63</v>
      </c>
    </row>
    <row r="16" spans="1:61" x14ac:dyDescent="0.2">
      <c r="A16" s="104">
        <v>46150</v>
      </c>
      <c r="B16" t="s">
        <v>74</v>
      </c>
      <c r="D16" s="49">
        <f>DATE($C$1,5,8)</f>
        <v>46150</v>
      </c>
      <c r="F16" s="44" t="s">
        <v>63</v>
      </c>
      <c r="G16" s="44" t="s">
        <v>63</v>
      </c>
      <c r="H16" s="44" t="s">
        <v>63</v>
      </c>
      <c r="I16" s="44" t="s">
        <v>63</v>
      </c>
      <c r="J16" s="44" t="s">
        <v>63</v>
      </c>
      <c r="K16" s="44" t="s">
        <v>63</v>
      </c>
      <c r="L16" s="44" t="s">
        <v>63</v>
      </c>
      <c r="M16" s="44" t="s">
        <v>63</v>
      </c>
      <c r="N16" s="44" t="s">
        <v>63</v>
      </c>
      <c r="O16" s="44" t="s">
        <v>63</v>
      </c>
    </row>
    <row r="17" spans="1:61" x14ac:dyDescent="0.2">
      <c r="A17" s="104">
        <v>46217</v>
      </c>
      <c r="B17" t="s">
        <v>75</v>
      </c>
      <c r="C17" t="s">
        <v>2</v>
      </c>
      <c r="D17" s="49">
        <f>DATE($C$1,7,14)</f>
        <v>46217</v>
      </c>
      <c r="F17" s="44" t="s">
        <v>63</v>
      </c>
      <c r="G17" s="44" t="s">
        <v>63</v>
      </c>
      <c r="H17" s="44" t="s">
        <v>63</v>
      </c>
      <c r="I17" s="44" t="s">
        <v>63</v>
      </c>
      <c r="J17" s="44" t="s">
        <v>63</v>
      </c>
      <c r="K17" s="44" t="s">
        <v>63</v>
      </c>
      <c r="L17" s="44" t="s">
        <v>63</v>
      </c>
      <c r="M17" s="44" t="s">
        <v>63</v>
      </c>
      <c r="N17" s="44" t="s">
        <v>63</v>
      </c>
      <c r="O17" s="44" t="s">
        <v>63</v>
      </c>
    </row>
    <row r="18" spans="1:61" x14ac:dyDescent="0.2">
      <c r="A18" s="104">
        <v>46249</v>
      </c>
      <c r="B18" t="s">
        <v>76</v>
      </c>
      <c r="D18" s="49">
        <f>DATE($C$1,8,15)</f>
        <v>46249</v>
      </c>
      <c r="F18" s="44" t="s">
        <v>63</v>
      </c>
      <c r="G18" s="44" t="s">
        <v>63</v>
      </c>
      <c r="H18" s="44" t="s">
        <v>63</v>
      </c>
      <c r="I18" s="44" t="s">
        <v>63</v>
      </c>
      <c r="J18" s="44" t="s">
        <v>63</v>
      </c>
      <c r="K18" s="44" t="s">
        <v>63</v>
      </c>
      <c r="L18" s="44" t="s">
        <v>63</v>
      </c>
      <c r="M18" s="44" t="s">
        <v>63</v>
      </c>
      <c r="N18" s="44" t="s">
        <v>63</v>
      </c>
      <c r="O18" s="44" t="s">
        <v>63</v>
      </c>
      <c r="P18" s="44" t="s">
        <v>63</v>
      </c>
      <c r="Q18" s="44" t="s">
        <v>63</v>
      </c>
      <c r="T18" s="44" t="s">
        <v>63</v>
      </c>
      <c r="Z18" s="44" t="s">
        <v>63</v>
      </c>
      <c r="AE18" s="44" t="s">
        <v>63</v>
      </c>
      <c r="AG18" s="44" t="s">
        <v>63</v>
      </c>
      <c r="AH18" s="44" t="s">
        <v>63</v>
      </c>
      <c r="AK18" s="44" t="s">
        <v>63</v>
      </c>
      <c r="AL18" s="44" t="s">
        <v>63</v>
      </c>
      <c r="AN18" s="44" t="s">
        <v>63</v>
      </c>
      <c r="AO18" s="44" t="s">
        <v>63</v>
      </c>
      <c r="AQ18" s="44" t="s">
        <v>63</v>
      </c>
      <c r="AR18" s="44" t="s">
        <v>63</v>
      </c>
      <c r="BE18" s="44" t="s">
        <v>63</v>
      </c>
    </row>
    <row r="19" spans="1:61" x14ac:dyDescent="0.2">
      <c r="A19" s="104">
        <v>46320</v>
      </c>
      <c r="B19" t="s">
        <v>204</v>
      </c>
      <c r="D19" s="49">
        <f>DATE($C$1,11,1)-WEEKDAY(DATE($C$1,10,31))</f>
        <v>46320</v>
      </c>
      <c r="F19" s="44" t="s">
        <v>63</v>
      </c>
      <c r="G19" s="44" t="s">
        <v>63</v>
      </c>
      <c r="P19" s="44" t="s">
        <v>63</v>
      </c>
      <c r="Q19" s="44" t="s">
        <v>63</v>
      </c>
      <c r="S19" s="44" t="s">
        <v>63</v>
      </c>
      <c r="T19" s="44" t="s">
        <v>63</v>
      </c>
      <c r="U19" s="44" t="s">
        <v>63</v>
      </c>
      <c r="V19" s="44" t="s">
        <v>63</v>
      </c>
      <c r="W19" s="44" t="s">
        <v>63</v>
      </c>
      <c r="X19" s="44" t="s">
        <v>63</v>
      </c>
      <c r="Y19" s="44" t="s">
        <v>63</v>
      </c>
      <c r="Z19" s="44" t="s">
        <v>63</v>
      </c>
      <c r="AA19" s="44" t="s">
        <v>63</v>
      </c>
      <c r="AB19" s="44" t="s">
        <v>63</v>
      </c>
      <c r="AC19" s="44" t="s">
        <v>63</v>
      </c>
      <c r="AD19" s="44" t="s">
        <v>63</v>
      </c>
      <c r="AE19" s="44" t="s">
        <v>63</v>
      </c>
      <c r="AF19" s="44" t="s">
        <v>63</v>
      </c>
      <c r="AG19" s="44" t="s">
        <v>63</v>
      </c>
      <c r="AH19" s="44" t="s">
        <v>63</v>
      </c>
      <c r="AI19" s="44" t="s">
        <v>63</v>
      </c>
      <c r="AJ19" s="44" t="s">
        <v>63</v>
      </c>
      <c r="AK19" s="44" t="s">
        <v>63</v>
      </c>
      <c r="AL19" s="44" t="s">
        <v>63</v>
      </c>
      <c r="AM19" s="44" t="s">
        <v>63</v>
      </c>
      <c r="AN19" s="44" t="s">
        <v>63</v>
      </c>
      <c r="AO19" s="44" t="s">
        <v>63</v>
      </c>
      <c r="AP19" s="44" t="s">
        <v>63</v>
      </c>
      <c r="AQ19" s="44" t="s">
        <v>63</v>
      </c>
      <c r="AR19" s="44" t="s">
        <v>63</v>
      </c>
      <c r="AS19" s="44" t="s">
        <v>63</v>
      </c>
      <c r="AT19" s="44" t="s">
        <v>63</v>
      </c>
      <c r="AU19" s="44" t="s">
        <v>63</v>
      </c>
      <c r="AV19" s="44" t="s">
        <v>63</v>
      </c>
      <c r="AW19" s="44" t="s">
        <v>63</v>
      </c>
      <c r="AX19" s="44" t="s">
        <v>63</v>
      </c>
      <c r="AY19" s="44" t="s">
        <v>63</v>
      </c>
      <c r="AZ19" s="44" t="s">
        <v>63</v>
      </c>
      <c r="BA19" s="44" t="s">
        <v>63</v>
      </c>
      <c r="BB19" s="44" t="s">
        <v>63</v>
      </c>
      <c r="BC19" s="44" t="s">
        <v>63</v>
      </c>
      <c r="BD19" s="44" t="s">
        <v>63</v>
      </c>
      <c r="BE19" s="44" t="s">
        <v>63</v>
      </c>
      <c r="BF19" s="44" t="s">
        <v>63</v>
      </c>
      <c r="BG19" s="44" t="s">
        <v>63</v>
      </c>
      <c r="BH19" s="44" t="s">
        <v>63</v>
      </c>
      <c r="BI19" s="44" t="s">
        <v>63</v>
      </c>
    </row>
    <row r="20" spans="1:61" x14ac:dyDescent="0.2">
      <c r="A20" s="104">
        <v>46327</v>
      </c>
      <c r="B20" t="s">
        <v>77</v>
      </c>
      <c r="D20" s="49">
        <f>DATE($C$1,11,1)</f>
        <v>46327</v>
      </c>
      <c r="F20" s="44" t="s">
        <v>63</v>
      </c>
      <c r="G20" s="44" t="s">
        <v>63</v>
      </c>
      <c r="H20" s="44" t="s">
        <v>63</v>
      </c>
      <c r="I20" s="44" t="s">
        <v>63</v>
      </c>
      <c r="J20" s="44" t="s">
        <v>63</v>
      </c>
      <c r="K20" s="44" t="s">
        <v>63</v>
      </c>
      <c r="L20" s="44" t="s">
        <v>63</v>
      </c>
      <c r="M20" s="44" t="s">
        <v>63</v>
      </c>
      <c r="N20" s="44" t="s">
        <v>63</v>
      </c>
      <c r="O20" s="44" t="s">
        <v>63</v>
      </c>
      <c r="P20" s="44" t="s">
        <v>63</v>
      </c>
      <c r="Q20" s="44" t="s">
        <v>63</v>
      </c>
      <c r="T20" s="44" t="s">
        <v>63</v>
      </c>
      <c r="Z20" s="44" t="s">
        <v>63</v>
      </c>
      <c r="AB20" s="44" t="s">
        <v>63</v>
      </c>
      <c r="AE20" s="44" t="s">
        <v>63</v>
      </c>
      <c r="AG20" s="44" t="s">
        <v>63</v>
      </c>
      <c r="AH20" s="44" t="s">
        <v>63</v>
      </c>
      <c r="AI20" s="44" t="s">
        <v>63</v>
      </c>
      <c r="AK20" s="44" t="s">
        <v>63</v>
      </c>
      <c r="AL20" s="44" t="s">
        <v>63</v>
      </c>
      <c r="AN20" s="44" t="s">
        <v>63</v>
      </c>
      <c r="AO20" s="44" t="s">
        <v>63</v>
      </c>
      <c r="AQ20" s="44" t="s">
        <v>63</v>
      </c>
      <c r="AR20" s="44" t="s">
        <v>63</v>
      </c>
      <c r="AT20" s="44" t="s">
        <v>63</v>
      </c>
      <c r="AU20" s="44" t="s">
        <v>63</v>
      </c>
      <c r="BC20" s="44" t="s">
        <v>63</v>
      </c>
      <c r="BD20" s="44" t="s">
        <v>63</v>
      </c>
      <c r="BE20" s="44" t="s">
        <v>63</v>
      </c>
    </row>
    <row r="21" spans="1:61" x14ac:dyDescent="0.2">
      <c r="A21" s="104">
        <v>46337</v>
      </c>
      <c r="B21" t="s">
        <v>78</v>
      </c>
      <c r="D21" s="49">
        <f>DATE($C$1,11,11)</f>
        <v>46337</v>
      </c>
      <c r="F21" s="44" t="s">
        <v>63</v>
      </c>
      <c r="G21" s="44" t="s">
        <v>63</v>
      </c>
      <c r="H21" s="44" t="s">
        <v>63</v>
      </c>
      <c r="I21" s="44" t="s">
        <v>63</v>
      </c>
      <c r="J21" s="44" t="s">
        <v>63</v>
      </c>
      <c r="K21" s="44" t="s">
        <v>63</v>
      </c>
      <c r="L21" s="44" t="s">
        <v>63</v>
      </c>
      <c r="M21" s="44" t="s">
        <v>63</v>
      </c>
      <c r="N21" s="44" t="s">
        <v>63</v>
      </c>
      <c r="O21" s="44" t="s">
        <v>63</v>
      </c>
      <c r="P21" s="44" t="s">
        <v>63</v>
      </c>
    </row>
    <row r="22" spans="1:61" x14ac:dyDescent="0.2">
      <c r="A22" s="104">
        <v>46381</v>
      </c>
      <c r="B22" t="s">
        <v>79</v>
      </c>
      <c r="D22" s="49">
        <f>DATE($C$1,12,25)</f>
        <v>46381</v>
      </c>
      <c r="F22" s="44" t="s">
        <v>63</v>
      </c>
      <c r="G22" s="44" t="s">
        <v>63</v>
      </c>
      <c r="H22" s="44" t="s">
        <v>63</v>
      </c>
      <c r="I22" s="44" t="s">
        <v>63</v>
      </c>
      <c r="J22" s="44" t="s">
        <v>63</v>
      </c>
      <c r="K22" s="44" t="s">
        <v>63</v>
      </c>
      <c r="L22" s="44" t="s">
        <v>63</v>
      </c>
      <c r="M22" s="44" t="s">
        <v>63</v>
      </c>
      <c r="N22" s="44" t="s">
        <v>63</v>
      </c>
      <c r="O22" s="44" t="s">
        <v>63</v>
      </c>
      <c r="P22" s="44" t="s">
        <v>63</v>
      </c>
      <c r="Q22" s="44" t="s">
        <v>63</v>
      </c>
      <c r="R22" s="44" t="s">
        <v>63</v>
      </c>
      <c r="S22" s="44" t="s">
        <v>63</v>
      </c>
      <c r="T22" s="44" t="s">
        <v>63</v>
      </c>
      <c r="U22" s="44" t="s">
        <v>63</v>
      </c>
      <c r="V22" s="44" t="s">
        <v>63</v>
      </c>
      <c r="W22" s="44" t="s">
        <v>63</v>
      </c>
      <c r="X22" s="44" t="s">
        <v>63</v>
      </c>
      <c r="Y22" s="44" t="s">
        <v>63</v>
      </c>
      <c r="Z22" s="44" t="s">
        <v>63</v>
      </c>
      <c r="AA22" s="44" t="s">
        <v>63</v>
      </c>
      <c r="AB22" s="44" t="s">
        <v>63</v>
      </c>
      <c r="AC22" s="44" t="s">
        <v>63</v>
      </c>
      <c r="AD22" s="44" t="s">
        <v>63</v>
      </c>
      <c r="AE22" s="44" t="s">
        <v>63</v>
      </c>
      <c r="AF22" s="44" t="s">
        <v>63</v>
      </c>
      <c r="AG22" s="44" t="s">
        <v>63</v>
      </c>
      <c r="AH22" s="44" t="s">
        <v>63</v>
      </c>
      <c r="AI22" s="44" t="s">
        <v>63</v>
      </c>
      <c r="AJ22" s="44" t="s">
        <v>63</v>
      </c>
      <c r="AK22" s="44" t="s">
        <v>63</v>
      </c>
      <c r="AL22" s="44" t="s">
        <v>63</v>
      </c>
      <c r="AM22" s="44" t="s">
        <v>63</v>
      </c>
      <c r="AN22" s="44" t="s">
        <v>63</v>
      </c>
      <c r="AO22" s="44" t="s">
        <v>63</v>
      </c>
      <c r="AP22" s="44" t="s">
        <v>63</v>
      </c>
      <c r="AQ22" s="44" t="s">
        <v>63</v>
      </c>
      <c r="AR22" s="44" t="s">
        <v>63</v>
      </c>
      <c r="AS22" s="44" t="s">
        <v>63</v>
      </c>
      <c r="AT22" s="44" t="s">
        <v>63</v>
      </c>
      <c r="AU22" s="44" t="s">
        <v>63</v>
      </c>
      <c r="AV22" s="44" t="s">
        <v>63</v>
      </c>
      <c r="AW22" s="44" t="s">
        <v>63</v>
      </c>
      <c r="AX22" s="44" t="s">
        <v>63</v>
      </c>
      <c r="AY22" s="44" t="s">
        <v>63</v>
      </c>
      <c r="AZ22" s="44" t="s">
        <v>63</v>
      </c>
      <c r="BA22" s="44" t="s">
        <v>63</v>
      </c>
      <c r="BB22" s="44" t="s">
        <v>63</v>
      </c>
      <c r="BC22" s="44" t="s">
        <v>63</v>
      </c>
      <c r="BD22" s="44" t="s">
        <v>63</v>
      </c>
      <c r="BE22" s="44" t="s">
        <v>63</v>
      </c>
      <c r="BF22" s="44" t="s">
        <v>63</v>
      </c>
      <c r="BG22" s="44" t="s">
        <v>63</v>
      </c>
      <c r="BH22" s="44" t="s">
        <v>63</v>
      </c>
      <c r="BI22" s="44" t="s">
        <v>63</v>
      </c>
    </row>
    <row r="23" spans="1:61" x14ac:dyDescent="0.2">
      <c r="A23" s="104" t="str">
        <v/>
      </c>
      <c r="B23" t="s">
        <v>80</v>
      </c>
      <c r="D23" s="49">
        <f>D22+1</f>
        <v>46382</v>
      </c>
      <c r="G23" s="44" t="s">
        <v>63</v>
      </c>
      <c r="Q23" s="44" t="s">
        <v>63</v>
      </c>
      <c r="T23" s="44" t="s">
        <v>63</v>
      </c>
      <c r="U23" s="44" t="s">
        <v>63</v>
      </c>
      <c r="V23" s="44" t="s">
        <v>63</v>
      </c>
      <c r="W23" s="44" t="s">
        <v>63</v>
      </c>
      <c r="X23" s="44" t="s">
        <v>63</v>
      </c>
      <c r="Y23" s="44" t="s">
        <v>63</v>
      </c>
      <c r="AB23" s="44" t="s">
        <v>63</v>
      </c>
      <c r="AC23" s="44" t="s">
        <v>63</v>
      </c>
      <c r="AE23" s="44" t="s">
        <v>63</v>
      </c>
      <c r="AF23" s="44" t="s">
        <v>63</v>
      </c>
      <c r="AI23" s="44" t="s">
        <v>63</v>
      </c>
      <c r="AJ23" s="44" t="s">
        <v>63</v>
      </c>
      <c r="AM23" s="44" t="s">
        <v>63</v>
      </c>
      <c r="AN23" s="44" t="s">
        <v>63</v>
      </c>
      <c r="AS23" s="44" t="s">
        <v>63</v>
      </c>
      <c r="AT23" s="44" t="s">
        <v>63</v>
      </c>
      <c r="AU23" s="44" t="s">
        <v>63</v>
      </c>
      <c r="AV23" s="44" t="s">
        <v>63</v>
      </c>
      <c r="AW23" s="44" t="s">
        <v>63</v>
      </c>
      <c r="AX23" s="44" t="s">
        <v>63</v>
      </c>
      <c r="AY23" s="44" t="s">
        <v>63</v>
      </c>
      <c r="AZ23" s="44" t="s">
        <v>63</v>
      </c>
      <c r="BA23" s="44" t="s">
        <v>63</v>
      </c>
      <c r="BB23" s="44" t="s">
        <v>63</v>
      </c>
      <c r="BC23" s="44" t="s">
        <v>63</v>
      </c>
      <c r="BD23" s="44" t="s">
        <v>63</v>
      </c>
      <c r="BE23" s="44" t="s">
        <v>63</v>
      </c>
      <c r="BF23" s="44" t="s">
        <v>63</v>
      </c>
      <c r="BG23" s="44" t="s">
        <v>63</v>
      </c>
      <c r="BH23" s="44" t="s">
        <v>63</v>
      </c>
      <c r="BI23" s="44" t="s">
        <v>63</v>
      </c>
    </row>
    <row r="24" spans="1:61" x14ac:dyDescent="0.2">
      <c r="A24" s="104" t="str">
        <v/>
      </c>
      <c r="B24" t="s">
        <v>81</v>
      </c>
      <c r="C24" t="s">
        <v>28</v>
      </c>
      <c r="D24" s="49">
        <f>DATE($C$1,12,20)</f>
        <v>46376</v>
      </c>
      <c r="H24" s="44" t="s">
        <v>63</v>
      </c>
    </row>
    <row r="25" spans="1:61" x14ac:dyDescent="0.2">
      <c r="A25" s="104" t="str">
        <v/>
      </c>
      <c r="B25" t="s">
        <v>75</v>
      </c>
      <c r="C25" t="s">
        <v>32</v>
      </c>
      <c r="D25" s="49">
        <f>DATE($C$1,7,21)</f>
        <v>46224</v>
      </c>
      <c r="P25" s="44" t="s">
        <v>63</v>
      </c>
    </row>
    <row r="26" spans="1:61" x14ac:dyDescent="0.2">
      <c r="A26" s="104" t="str">
        <v/>
      </c>
      <c r="B26" t="s">
        <v>75</v>
      </c>
      <c r="C26" t="s">
        <v>33</v>
      </c>
      <c r="D26" s="49">
        <f>DATE($C$1,6,23)</f>
        <v>46196</v>
      </c>
      <c r="Q26" s="44" t="s">
        <v>63</v>
      </c>
    </row>
    <row r="27" spans="1:61" x14ac:dyDescent="0.2">
      <c r="A27" s="104" t="str">
        <v/>
      </c>
      <c r="B27" t="s">
        <v>75</v>
      </c>
      <c r="C27" t="s">
        <v>34</v>
      </c>
      <c r="D27" s="49">
        <f>DATE($C$1,6,24)</f>
        <v>46197</v>
      </c>
      <c r="R27" s="44" t="s">
        <v>63</v>
      </c>
    </row>
    <row r="28" spans="1:61" x14ac:dyDescent="0.2">
      <c r="A28" s="104" t="str">
        <v/>
      </c>
      <c r="B28" t="s">
        <v>73</v>
      </c>
      <c r="C28" t="s">
        <v>66</v>
      </c>
      <c r="D28" s="49">
        <f>DATE($C$1,9,8)-WEEKDAY(DATE($C$1,9,6))</f>
        <v>46272</v>
      </c>
      <c r="R28" s="44" t="s">
        <v>63</v>
      </c>
    </row>
    <row r="29" spans="1:61" x14ac:dyDescent="0.2">
      <c r="A29" s="104">
        <v>46173</v>
      </c>
      <c r="B29" t="s">
        <v>205</v>
      </c>
      <c r="D29" s="49">
        <f>DATE($C$1,6,1)-WEEKDAY(DATE($C$1,5,31))</f>
        <v>46173</v>
      </c>
      <c r="F29" s="44" t="s">
        <v>63</v>
      </c>
      <c r="G29" s="44" t="s">
        <v>63</v>
      </c>
      <c r="H29" s="44" t="s">
        <v>63</v>
      </c>
      <c r="I29" s="44" t="s">
        <v>63</v>
      </c>
      <c r="J29" s="44" t="s">
        <v>63</v>
      </c>
      <c r="K29" s="44" t="s">
        <v>63</v>
      </c>
      <c r="L29" s="44" t="s">
        <v>63</v>
      </c>
      <c r="M29" s="44" t="s">
        <v>63</v>
      </c>
      <c r="N29" s="44" t="s">
        <v>63</v>
      </c>
      <c r="O29" s="44" t="s">
        <v>63</v>
      </c>
    </row>
    <row r="30" spans="1:61" x14ac:dyDescent="0.2">
      <c r="A30" s="104" t="str">
        <v/>
      </c>
      <c r="B30" t="s">
        <v>205</v>
      </c>
      <c r="D30" s="49" t="str">
        <f>IF(D29=D13,D29+7,"")</f>
        <v/>
      </c>
      <c r="F30" s="44" t="s">
        <v>63</v>
      </c>
      <c r="G30" s="44" t="s">
        <v>63</v>
      </c>
      <c r="H30" s="44" t="s">
        <v>63</v>
      </c>
      <c r="I30" s="44" t="s">
        <v>63</v>
      </c>
      <c r="J30" s="44" t="s">
        <v>63</v>
      </c>
      <c r="K30" s="44" t="s">
        <v>63</v>
      </c>
      <c r="L30" s="44" t="s">
        <v>63</v>
      </c>
      <c r="M30" s="44" t="s">
        <v>63</v>
      </c>
      <c r="N30" s="44" t="s">
        <v>63</v>
      </c>
      <c r="O30" s="44" t="s">
        <v>63</v>
      </c>
    </row>
    <row r="31" spans="1:61" x14ac:dyDescent="0.2">
      <c r="A31" s="104" t="str">
        <v/>
      </c>
      <c r="B31" t="s">
        <v>206</v>
      </c>
      <c r="D31" s="49">
        <f>DATE($C$1,6,22)-WEEKDAY(DATE($C$1,6,7))</f>
        <v>46194</v>
      </c>
    </row>
    <row r="32" spans="1:61" x14ac:dyDescent="0.2">
      <c r="A32" s="104" t="str">
        <v/>
      </c>
      <c r="B32" t="s">
        <v>207</v>
      </c>
      <c r="D32" s="49">
        <f>DATE($C$1,3,8)-WEEKDAY(DATE($C$1,3,7))</f>
        <v>46082</v>
      </c>
    </row>
    <row r="33" spans="1:59" x14ac:dyDescent="0.2">
      <c r="A33" s="104" t="str">
        <v/>
      </c>
      <c r="B33" t="s">
        <v>82</v>
      </c>
      <c r="C33" t="s">
        <v>83</v>
      </c>
      <c r="D33" s="49">
        <f>DATE($C$1,1,9)-WEEKDAY(DATE($C$1,1,8))</f>
        <v>46026</v>
      </c>
    </row>
    <row r="34" spans="1:59" x14ac:dyDescent="0.2">
      <c r="A34" s="104" t="str">
        <v/>
      </c>
      <c r="B34" t="s">
        <v>82</v>
      </c>
      <c r="C34" t="s">
        <v>84</v>
      </c>
      <c r="D34" s="49">
        <f>DATE($C$1,1,6)</f>
        <v>46028</v>
      </c>
      <c r="AN34" s="44" t="s">
        <v>63</v>
      </c>
      <c r="AT34" s="44" t="s">
        <v>63</v>
      </c>
      <c r="AU34" s="44" t="s">
        <v>63</v>
      </c>
      <c r="BG34" s="44" t="s">
        <v>63</v>
      </c>
    </row>
    <row r="35" spans="1:59" x14ac:dyDescent="0.2">
      <c r="A35" s="104" t="str">
        <v/>
      </c>
      <c r="B35" t="s">
        <v>85</v>
      </c>
      <c r="D35" s="49">
        <f>D10+60</f>
        <v>46177</v>
      </c>
      <c r="T35" s="44" t="s">
        <v>63</v>
      </c>
      <c r="U35" s="44" t="s">
        <v>63</v>
      </c>
      <c r="Z35" s="44" t="s">
        <v>63</v>
      </c>
      <c r="AD35" s="44" t="s">
        <v>63</v>
      </c>
      <c r="AE35" s="44" t="s">
        <v>63</v>
      </c>
      <c r="AG35" s="44" t="s">
        <v>63</v>
      </c>
      <c r="AH35" s="44" t="s">
        <v>63</v>
      </c>
      <c r="AK35" s="44" t="s">
        <v>63</v>
      </c>
      <c r="AL35" s="44" t="s">
        <v>63</v>
      </c>
      <c r="AO35" s="44" t="s">
        <v>63</v>
      </c>
      <c r="AQ35" s="44" t="s">
        <v>63</v>
      </c>
      <c r="AR35" s="44" t="s">
        <v>63</v>
      </c>
      <c r="AT35" s="44" t="s">
        <v>63</v>
      </c>
      <c r="AU35" s="44" t="s">
        <v>63</v>
      </c>
      <c r="AZ35" s="44" t="s">
        <v>63</v>
      </c>
      <c r="BC35" s="44" t="s">
        <v>63</v>
      </c>
      <c r="BD35" s="44" t="s">
        <v>63</v>
      </c>
      <c r="BE35" s="44" t="s">
        <v>63</v>
      </c>
    </row>
    <row r="36" spans="1:59" x14ac:dyDescent="0.2">
      <c r="A36" s="104" t="str">
        <v/>
      </c>
      <c r="B36" t="s">
        <v>86</v>
      </c>
      <c r="D36" s="49">
        <f>DATE($C$1,12,8)</f>
        <v>46364</v>
      </c>
      <c r="T36" s="44" t="s">
        <v>63</v>
      </c>
      <c r="Z36" s="44" t="s">
        <v>63</v>
      </c>
      <c r="AG36" s="44" t="s">
        <v>63</v>
      </c>
      <c r="AH36" s="44" t="s">
        <v>63</v>
      </c>
      <c r="AO36" s="44" t="s">
        <v>63</v>
      </c>
      <c r="AQ36" s="44" t="s">
        <v>63</v>
      </c>
      <c r="AR36" s="44" t="s">
        <v>63</v>
      </c>
    </row>
    <row r="37" spans="1:59" x14ac:dyDescent="0.2">
      <c r="A37" s="104" t="str">
        <v/>
      </c>
      <c r="B37" t="s">
        <v>204</v>
      </c>
      <c r="C37" t="s">
        <v>66</v>
      </c>
      <c r="D37" s="49">
        <f>DATE($C$1,11,8)-WEEKDAY(DATE($C$1,11,7))</f>
        <v>46327</v>
      </c>
      <c r="O37" s="44" t="s">
        <v>63</v>
      </c>
      <c r="R37" s="44" t="s">
        <v>63</v>
      </c>
    </row>
    <row r="38" spans="1:59" x14ac:dyDescent="0.2">
      <c r="A38" s="104" t="str">
        <v/>
      </c>
      <c r="B38" t="s">
        <v>208</v>
      </c>
      <c r="D38" s="49">
        <f>D39-1</f>
        <v>46070</v>
      </c>
      <c r="I38" s="44" t="s">
        <v>63</v>
      </c>
      <c r="J38" s="44" t="s">
        <v>63</v>
      </c>
      <c r="K38" s="44" t="s">
        <v>63</v>
      </c>
    </row>
    <row r="39" spans="1:59" x14ac:dyDescent="0.2">
      <c r="A39" s="104" t="str">
        <v/>
      </c>
      <c r="B39" t="s">
        <v>209</v>
      </c>
      <c r="C39" t="s">
        <v>87</v>
      </c>
      <c r="D39" s="49">
        <f>D10-46</f>
        <v>46071</v>
      </c>
      <c r="I39" s="44" t="s">
        <v>63</v>
      </c>
      <c r="J39" s="44" t="s">
        <v>63</v>
      </c>
      <c r="K39" s="44" t="s">
        <v>63</v>
      </c>
    </row>
    <row r="40" spans="1:59" x14ac:dyDescent="0.2">
      <c r="A40" s="104" t="str">
        <v/>
      </c>
      <c r="B40" t="s">
        <v>210</v>
      </c>
      <c r="D40" s="49">
        <f>D10-24</f>
        <v>46093</v>
      </c>
      <c r="I40" s="44" t="s">
        <v>63</v>
      </c>
      <c r="J40" s="44" t="s">
        <v>63</v>
      </c>
      <c r="K40" s="44" t="s">
        <v>63</v>
      </c>
    </row>
    <row r="41" spans="1:59" x14ac:dyDescent="0.2">
      <c r="A41" s="104" t="str">
        <v/>
      </c>
      <c r="B41" t="s">
        <v>81</v>
      </c>
      <c r="C41" t="s">
        <v>29</v>
      </c>
      <c r="D41" s="49">
        <f>DATE($C$1,5,22)</f>
        <v>46164</v>
      </c>
      <c r="I41" s="44" t="s">
        <v>63</v>
      </c>
    </row>
    <row r="42" spans="1:59" x14ac:dyDescent="0.2">
      <c r="A42" s="104" t="str">
        <v/>
      </c>
      <c r="B42" t="s">
        <v>81</v>
      </c>
      <c r="C42" t="s">
        <v>30</v>
      </c>
      <c r="D42" s="49">
        <f>DATE($C$1,5,27)</f>
        <v>46169</v>
      </c>
      <c r="J42" s="44" t="s">
        <v>63</v>
      </c>
    </row>
    <row r="43" spans="1:59" x14ac:dyDescent="0.2">
      <c r="A43" s="104" t="str">
        <v/>
      </c>
      <c r="B43" t="s">
        <v>81</v>
      </c>
      <c r="C43" t="s">
        <v>88</v>
      </c>
      <c r="D43" s="49">
        <f>DATE($C$1,6,10)</f>
        <v>46183</v>
      </c>
      <c r="K43" s="44" t="s">
        <v>63</v>
      </c>
    </row>
    <row r="44" spans="1:59" x14ac:dyDescent="0.2">
      <c r="A44" s="104" t="str">
        <v/>
      </c>
      <c r="B44" t="s">
        <v>89</v>
      </c>
      <c r="D44" s="49">
        <f>D20+1</f>
        <v>46328</v>
      </c>
      <c r="I44" s="44" t="s">
        <v>63</v>
      </c>
      <c r="J44" s="44" t="s">
        <v>63</v>
      </c>
      <c r="K44" s="44" t="s">
        <v>63</v>
      </c>
    </row>
    <row r="45" spans="1:59" x14ac:dyDescent="0.2">
      <c r="A45" s="104" t="str">
        <v/>
      </c>
      <c r="B45" t="s">
        <v>133</v>
      </c>
      <c r="C45" t="s">
        <v>34</v>
      </c>
      <c r="D45" s="49">
        <f>DATE($C$1,5,25)-WEEKDAY(DATE($C$1,5,23))</f>
        <v>46160</v>
      </c>
      <c r="R45" s="44" t="s">
        <v>63</v>
      </c>
    </row>
    <row r="46" spans="1:59" x14ac:dyDescent="0.2">
      <c r="A46" s="104" t="str">
        <v/>
      </c>
      <c r="B46" t="s">
        <v>68</v>
      </c>
      <c r="C46" t="s">
        <v>34</v>
      </c>
      <c r="D46" s="49" t="str">
        <f>IF(WEEKDAY(D27)=1,D27+1,"")</f>
        <v/>
      </c>
      <c r="R46" s="44" t="s">
        <v>63</v>
      </c>
    </row>
    <row r="47" spans="1:59" x14ac:dyDescent="0.2">
      <c r="A47" s="104" t="str">
        <v/>
      </c>
      <c r="B47" t="s">
        <v>134</v>
      </c>
      <c r="C47" t="s">
        <v>34</v>
      </c>
      <c r="D47" s="49">
        <f>DATE($C$1,7,1)</f>
        <v>46204</v>
      </c>
      <c r="R47" s="44" t="s">
        <v>63</v>
      </c>
    </row>
    <row r="48" spans="1:59" x14ac:dyDescent="0.2">
      <c r="A48" s="104" t="str">
        <v/>
      </c>
      <c r="B48" t="s">
        <v>68</v>
      </c>
      <c r="C48" t="s">
        <v>34</v>
      </c>
      <c r="D48" s="49" t="str">
        <f>IF(WEEKDAY(D47)=1,D47+1,"")</f>
        <v/>
      </c>
      <c r="R48" s="44" t="s">
        <v>63</v>
      </c>
    </row>
    <row r="49" spans="1:45" x14ac:dyDescent="0.2">
      <c r="A49" s="104" t="str">
        <v/>
      </c>
      <c r="B49" t="s">
        <v>135</v>
      </c>
      <c r="C49" t="s">
        <v>34</v>
      </c>
      <c r="D49" s="49">
        <f>DATE($C$1,10,15)-WEEKDAY(DATE($C$1,10,13))</f>
        <v>46307</v>
      </c>
      <c r="R49" s="44" t="s">
        <v>63</v>
      </c>
    </row>
    <row r="50" spans="1:45" x14ac:dyDescent="0.2">
      <c r="A50" s="104" t="str">
        <v/>
      </c>
      <c r="B50" t="s">
        <v>90</v>
      </c>
      <c r="C50" t="s">
        <v>35</v>
      </c>
      <c r="D50" s="49">
        <f>DATE($C$1,1,2)</f>
        <v>46024</v>
      </c>
      <c r="T50" s="44" t="s">
        <v>63</v>
      </c>
      <c r="W50" s="44" t="s">
        <v>63</v>
      </c>
      <c r="AF50" s="44" t="s">
        <v>63</v>
      </c>
      <c r="AM50" s="44" t="s">
        <v>63</v>
      </c>
    </row>
    <row r="51" spans="1:45" x14ac:dyDescent="0.2">
      <c r="A51" s="104" t="str">
        <v/>
      </c>
      <c r="B51" t="s">
        <v>91</v>
      </c>
      <c r="C51" t="s">
        <v>35</v>
      </c>
      <c r="D51" s="49">
        <f>DATE($C$1,3,1)</f>
        <v>46082</v>
      </c>
      <c r="AF51" s="44" t="s">
        <v>63</v>
      </c>
    </row>
    <row r="52" spans="1:45" x14ac:dyDescent="0.2">
      <c r="A52" s="104" t="str">
        <v/>
      </c>
      <c r="B52" t="s">
        <v>92</v>
      </c>
      <c r="C52" t="s">
        <v>35</v>
      </c>
      <c r="D52" s="49">
        <f>DATE($C$1,3,19)</f>
        <v>46100</v>
      </c>
      <c r="AI52" s="44" t="s">
        <v>63</v>
      </c>
      <c r="AQ52" s="44" t="s">
        <v>63</v>
      </c>
    </row>
    <row r="53" spans="1:45" x14ac:dyDescent="0.2">
      <c r="A53" s="104" t="str">
        <v/>
      </c>
      <c r="B53" t="s">
        <v>211</v>
      </c>
      <c r="C53" t="s">
        <v>35</v>
      </c>
      <c r="D53" s="49">
        <f>DATE($C$1,4,8)-WEEKDAY(DATE($C$1,4,3))</f>
        <v>46114</v>
      </c>
      <c r="AB53" s="44" t="s">
        <v>63</v>
      </c>
    </row>
    <row r="54" spans="1:45" x14ac:dyDescent="0.2">
      <c r="A54" s="104" t="str">
        <v/>
      </c>
      <c r="B54" t="s">
        <v>75</v>
      </c>
      <c r="C54" t="s">
        <v>35</v>
      </c>
      <c r="D54" s="49">
        <f>DATE($C$1,8,1)</f>
        <v>46235</v>
      </c>
      <c r="S54" s="44" t="s">
        <v>63</v>
      </c>
      <c r="T54" s="44" t="s">
        <v>63</v>
      </c>
      <c r="U54" s="44" t="s">
        <v>63</v>
      </c>
      <c r="V54" s="44" t="s">
        <v>63</v>
      </c>
      <c r="W54" s="44" t="s">
        <v>63</v>
      </c>
      <c r="X54" s="44" t="s">
        <v>63</v>
      </c>
      <c r="Y54" s="44" t="s">
        <v>63</v>
      </c>
      <c r="Z54" s="44" t="s">
        <v>63</v>
      </c>
      <c r="AA54" s="44" t="s">
        <v>63</v>
      </c>
      <c r="AB54" s="44" t="s">
        <v>63</v>
      </c>
      <c r="AC54" s="44" t="s">
        <v>63</v>
      </c>
      <c r="AD54" s="44" t="s">
        <v>63</v>
      </c>
      <c r="AE54" s="44" t="s">
        <v>63</v>
      </c>
      <c r="AF54" s="44" t="s">
        <v>63</v>
      </c>
      <c r="AG54" s="44" t="s">
        <v>63</v>
      </c>
      <c r="AH54" s="44" t="s">
        <v>63</v>
      </c>
      <c r="AI54" s="44" t="s">
        <v>63</v>
      </c>
      <c r="AJ54" s="44" t="s">
        <v>63</v>
      </c>
      <c r="AK54" s="44" t="s">
        <v>63</v>
      </c>
      <c r="AL54" s="44" t="s">
        <v>63</v>
      </c>
      <c r="AM54" s="44" t="s">
        <v>63</v>
      </c>
      <c r="AN54" s="44" t="s">
        <v>63</v>
      </c>
      <c r="AO54" s="44" t="s">
        <v>63</v>
      </c>
      <c r="AP54" s="44" t="s">
        <v>63</v>
      </c>
      <c r="AQ54" s="44" t="s">
        <v>63</v>
      </c>
      <c r="AR54" s="44" t="s">
        <v>63</v>
      </c>
      <c r="AS54" s="44" t="s">
        <v>63</v>
      </c>
    </row>
    <row r="55" spans="1:45" x14ac:dyDescent="0.2">
      <c r="A55" s="104" t="str">
        <v/>
      </c>
      <c r="B55" t="s">
        <v>93</v>
      </c>
      <c r="C55" t="s">
        <v>35</v>
      </c>
      <c r="D55" s="49">
        <f>DATE($C$1,9,22)-WEEKDAY(DATE($C$1,9,7))</f>
        <v>46285</v>
      </c>
      <c r="T55" s="44" t="s">
        <v>63</v>
      </c>
      <c r="U55" s="44" t="s">
        <v>63</v>
      </c>
      <c r="V55" s="44" t="s">
        <v>63</v>
      </c>
      <c r="W55" s="44" t="s">
        <v>63</v>
      </c>
      <c r="X55" s="44" t="s">
        <v>63</v>
      </c>
      <c r="Y55" s="44" t="s">
        <v>63</v>
      </c>
      <c r="Z55" s="44" t="s">
        <v>63</v>
      </c>
      <c r="AB55" s="44" t="s">
        <v>63</v>
      </c>
      <c r="AC55" s="44" t="s">
        <v>63</v>
      </c>
      <c r="AD55" s="44" t="s">
        <v>63</v>
      </c>
      <c r="AE55" s="44" t="s">
        <v>63</v>
      </c>
      <c r="AF55" s="44" t="s">
        <v>63</v>
      </c>
      <c r="AG55" s="44" t="s">
        <v>63</v>
      </c>
      <c r="AH55" s="44" t="s">
        <v>63</v>
      </c>
      <c r="AI55" s="44" t="s">
        <v>63</v>
      </c>
      <c r="AJ55" s="44" t="s">
        <v>63</v>
      </c>
      <c r="AK55" s="44" t="s">
        <v>63</v>
      </c>
      <c r="AL55" s="44" t="s">
        <v>63</v>
      </c>
      <c r="AM55" s="44" t="s">
        <v>63</v>
      </c>
      <c r="AN55" s="44" t="s">
        <v>63</v>
      </c>
      <c r="AO55" s="44" t="s">
        <v>63</v>
      </c>
      <c r="AP55" s="44" t="s">
        <v>63</v>
      </c>
      <c r="AQ55" s="44" t="s">
        <v>63</v>
      </c>
      <c r="AR55" s="44" t="s">
        <v>63</v>
      </c>
      <c r="AS55" s="44" t="s">
        <v>63</v>
      </c>
    </row>
    <row r="56" spans="1:45" x14ac:dyDescent="0.2">
      <c r="A56" s="104" t="str">
        <v/>
      </c>
      <c r="B56" t="s">
        <v>94</v>
      </c>
      <c r="C56" t="s">
        <v>35</v>
      </c>
      <c r="D56" s="49">
        <f>DATE($C$1,9,8)-WEEKDAY(DATE($C$1,9,7))+4</f>
        <v>46275</v>
      </c>
      <c r="AA56" s="44" t="s">
        <v>63</v>
      </c>
    </row>
    <row r="57" spans="1:45" x14ac:dyDescent="0.2">
      <c r="A57" s="104" t="str">
        <v/>
      </c>
      <c r="B57" t="s">
        <v>68</v>
      </c>
      <c r="C57" t="s">
        <v>95</v>
      </c>
      <c r="D57" s="49">
        <f>D55+1</f>
        <v>46286</v>
      </c>
      <c r="AP57" s="44" t="s">
        <v>63</v>
      </c>
    </row>
    <row r="58" spans="1:45" x14ac:dyDescent="0.2">
      <c r="A58" s="104" t="str">
        <v/>
      </c>
      <c r="B58" t="s">
        <v>96</v>
      </c>
      <c r="C58" t="s">
        <v>35</v>
      </c>
      <c r="D58" s="49">
        <f>DATE($C$1,9,25)</f>
        <v>46290</v>
      </c>
      <c r="AH58" s="44" t="s">
        <v>63</v>
      </c>
    </row>
    <row r="59" spans="1:45" x14ac:dyDescent="0.2">
      <c r="A59" s="104" t="str">
        <v/>
      </c>
      <c r="B59" t="s">
        <v>97</v>
      </c>
      <c r="C59" t="s">
        <v>35</v>
      </c>
      <c r="D59" s="49">
        <f>DATE($C$1,12,31)</f>
        <v>46387</v>
      </c>
      <c r="AA59" s="44" t="s">
        <v>63</v>
      </c>
    </row>
    <row r="60" spans="1:45" x14ac:dyDescent="0.2">
      <c r="A60" s="104" t="str">
        <v/>
      </c>
      <c r="B60" t="s">
        <v>143</v>
      </c>
      <c r="C60" t="s">
        <v>136</v>
      </c>
      <c r="D60" s="49">
        <f>DATE($C$1,3,5)</f>
        <v>46086</v>
      </c>
      <c r="L60" s="44" t="s">
        <v>63</v>
      </c>
    </row>
    <row r="61" spans="1:45" x14ac:dyDescent="0.2">
      <c r="A61" s="104" t="str">
        <v/>
      </c>
      <c r="B61" t="s">
        <v>144</v>
      </c>
      <c r="C61" t="s">
        <v>136</v>
      </c>
      <c r="D61" s="49">
        <f>DATE($C$1,6,29)</f>
        <v>46202</v>
      </c>
      <c r="L61" s="44" t="s">
        <v>63</v>
      </c>
    </row>
    <row r="62" spans="1:45" x14ac:dyDescent="0.2">
      <c r="A62" s="104" t="str">
        <v/>
      </c>
      <c r="B62" t="s">
        <v>145</v>
      </c>
      <c r="C62" t="s">
        <v>137</v>
      </c>
      <c r="D62" s="49">
        <f>DATE($C$1,9,24)</f>
        <v>46289</v>
      </c>
      <c r="M62" s="44" t="s">
        <v>63</v>
      </c>
    </row>
    <row r="63" spans="1:45" x14ac:dyDescent="0.2">
      <c r="A63" s="104" t="str">
        <v/>
      </c>
      <c r="B63" t="s">
        <v>81</v>
      </c>
      <c r="C63" t="s">
        <v>138</v>
      </c>
      <c r="D63" s="49">
        <f>DATE($C$1,4,27)</f>
        <v>46139</v>
      </c>
      <c r="N63" s="44" t="s">
        <v>63</v>
      </c>
    </row>
    <row r="64" spans="1:45" x14ac:dyDescent="0.2">
      <c r="A64" s="104" t="str">
        <v/>
      </c>
      <c r="B64" t="s">
        <v>175</v>
      </c>
      <c r="C64" t="s">
        <v>172</v>
      </c>
      <c r="D64" s="49">
        <f>DATE($C$1,12,24)</f>
        <v>46380</v>
      </c>
      <c r="O64" s="44" t="s">
        <v>63</v>
      </c>
    </row>
    <row r="65" spans="1:61" x14ac:dyDescent="0.2">
      <c r="A65" s="104" t="str">
        <v/>
      </c>
      <c r="B65" t="s">
        <v>243</v>
      </c>
      <c r="C65" t="s">
        <v>244</v>
      </c>
      <c r="D65" s="49">
        <f>DATE($C$1,10,3)</f>
        <v>46298</v>
      </c>
      <c r="AT65" s="44" t="s">
        <v>63</v>
      </c>
      <c r="AU65" s="44" t="s">
        <v>63</v>
      </c>
      <c r="AV65" s="44" t="s">
        <v>63</v>
      </c>
      <c r="AW65" s="44" t="s">
        <v>63</v>
      </c>
      <c r="AX65" s="44" t="s">
        <v>63</v>
      </c>
      <c r="AY65" s="44" t="s">
        <v>63</v>
      </c>
      <c r="AZ65" s="44" t="s">
        <v>63</v>
      </c>
      <c r="BA65" s="44" t="s">
        <v>63</v>
      </c>
      <c r="BB65" s="44" t="s">
        <v>63</v>
      </c>
      <c r="BC65" s="44" t="s">
        <v>63</v>
      </c>
      <c r="BD65" s="44" t="s">
        <v>63</v>
      </c>
      <c r="BE65" s="44" t="s">
        <v>63</v>
      </c>
      <c r="BF65" s="44" t="s">
        <v>63</v>
      </c>
      <c r="BG65" s="44" t="s">
        <v>63</v>
      </c>
      <c r="BH65" s="44" t="s">
        <v>63</v>
      </c>
      <c r="BI65" s="44" t="s">
        <v>63</v>
      </c>
    </row>
    <row r="66" spans="1:61" x14ac:dyDescent="0.2">
      <c r="A66" s="104" t="str">
        <v/>
      </c>
      <c r="B66" t="s">
        <v>245</v>
      </c>
      <c r="C66" t="s">
        <v>244</v>
      </c>
      <c r="D66" s="49">
        <f>DATE($C$1,10,31)</f>
        <v>46326</v>
      </c>
      <c r="AW66" s="44" t="s">
        <v>63</v>
      </c>
      <c r="BA66" s="44" t="s">
        <v>63</v>
      </c>
      <c r="BF66" s="44" t="s">
        <v>63</v>
      </c>
      <c r="BG66" s="44" t="s">
        <v>63</v>
      </c>
      <c r="BI66" s="44" t="s">
        <v>63</v>
      </c>
    </row>
    <row r="67" spans="1:61" x14ac:dyDescent="0.2">
      <c r="A67" s="104" t="str">
        <v/>
      </c>
      <c r="B67" t="s">
        <v>246</v>
      </c>
      <c r="C67" t="s">
        <v>244</v>
      </c>
      <c r="D67" s="49" t="s">
        <v>247</v>
      </c>
      <c r="BF67" s="44" t="s">
        <v>63</v>
      </c>
    </row>
    <row r="68" spans="1:61" x14ac:dyDescent="0.2">
      <c r="A68" s="104" t="str">
        <v/>
      </c>
      <c r="B68" t="s">
        <v>250</v>
      </c>
      <c r="D68" s="49">
        <f>DATE($C$1,10,8)-WEEKDAY(DATE($C$1,10,7))</f>
        <v>46299</v>
      </c>
    </row>
    <row r="69" spans="1:61" x14ac:dyDescent="0.2">
      <c r="A69" s="104" t="str">
        <v/>
      </c>
    </row>
    <row r="70" spans="1:61" x14ac:dyDescent="0.2">
      <c r="A70" s="104" t="str">
        <v/>
      </c>
    </row>
    <row r="71" spans="1:61" x14ac:dyDescent="0.2">
      <c r="A71" s="104" t="str">
        <v/>
      </c>
    </row>
    <row r="72" spans="1:61" x14ac:dyDescent="0.2">
      <c r="A72" s="104" t="str">
        <v/>
      </c>
    </row>
    <row r="73" spans="1:61" x14ac:dyDescent="0.2">
      <c r="A73" s="104" t="str">
        <v/>
      </c>
    </row>
    <row r="74" spans="1:61" x14ac:dyDescent="0.2">
      <c r="A74" s="104" t="str">
        <v/>
      </c>
    </row>
    <row r="75" spans="1:61" x14ac:dyDescent="0.2">
      <c r="A75" s="104" t="str">
        <v/>
      </c>
    </row>
    <row r="76" spans="1:61" x14ac:dyDescent="0.2">
      <c r="A76" s="104" t="str">
        <v/>
      </c>
    </row>
    <row r="77" spans="1:61" x14ac:dyDescent="0.2">
      <c r="A77" s="104" t="str">
        <v/>
      </c>
    </row>
    <row r="78" spans="1:61" x14ac:dyDescent="0.2">
      <c r="A78" s="104" t="str">
        <v/>
      </c>
    </row>
    <row r="79" spans="1:61" x14ac:dyDescent="0.2">
      <c r="A79" s="104" t="str">
        <v/>
      </c>
    </row>
    <row r="80" spans="1:61" x14ac:dyDescent="0.2">
      <c r="A80" s="104" t="str">
        <v/>
      </c>
    </row>
    <row r="81" spans="1:1" x14ac:dyDescent="0.2">
      <c r="A81" s="104" t="str">
        <v/>
      </c>
    </row>
    <row r="82" spans="1:1" x14ac:dyDescent="0.2">
      <c r="A82" s="104" t="str">
        <v/>
      </c>
    </row>
    <row r="83" spans="1:1" x14ac:dyDescent="0.2">
      <c r="A83" s="104" t="str">
        <v/>
      </c>
    </row>
    <row r="84" spans="1:1" x14ac:dyDescent="0.2">
      <c r="A84" s="104" t="str">
        <v/>
      </c>
    </row>
    <row r="85" spans="1:1" x14ac:dyDescent="0.2">
      <c r="A85" s="104" t="str">
        <v/>
      </c>
    </row>
    <row r="86" spans="1:1" x14ac:dyDescent="0.2">
      <c r="A86" s="104" t="str">
        <v/>
      </c>
    </row>
    <row r="87" spans="1:1" x14ac:dyDescent="0.2">
      <c r="A87" s="104" t="str">
        <v/>
      </c>
    </row>
    <row r="88" spans="1:1" x14ac:dyDescent="0.2">
      <c r="A88" s="104" t="str">
        <v/>
      </c>
    </row>
    <row r="89" spans="1:1" x14ac:dyDescent="0.2">
      <c r="A89" s="104" t="str">
        <v/>
      </c>
    </row>
    <row r="90" spans="1:1" x14ac:dyDescent="0.2">
      <c r="A90" s="104" t="str">
        <v/>
      </c>
    </row>
    <row r="91" spans="1:1" x14ac:dyDescent="0.2">
      <c r="A91" s="104" t="str">
        <v/>
      </c>
    </row>
    <row r="92" spans="1:1" x14ac:dyDescent="0.2">
      <c r="A92" s="104" t="str">
        <v/>
      </c>
    </row>
    <row r="93" spans="1:1" x14ac:dyDescent="0.2">
      <c r="A93" s="104" t="str">
        <v/>
      </c>
    </row>
    <row r="94" spans="1:1" x14ac:dyDescent="0.2">
      <c r="A94" s="104" t="str">
        <v/>
      </c>
    </row>
    <row r="95" spans="1:1" x14ac:dyDescent="0.2">
      <c r="A95" s="104" t="str">
        <v/>
      </c>
    </row>
    <row r="96" spans="1:1" x14ac:dyDescent="0.2">
      <c r="A96" s="104" t="str">
        <v/>
      </c>
    </row>
    <row r="97" spans="1:78" x14ac:dyDescent="0.2">
      <c r="A97" s="104" t="str">
        <v/>
      </c>
    </row>
    <row r="98" spans="1:78" x14ac:dyDescent="0.2">
      <c r="A98" s="104" t="str">
        <v/>
      </c>
    </row>
    <row r="99" spans="1:78" x14ac:dyDescent="0.2">
      <c r="A99" s="104" t="str">
        <v/>
      </c>
    </row>
    <row r="100" spans="1:78" x14ac:dyDescent="0.2">
      <c r="A100" s="104" t="str">
        <v/>
      </c>
    </row>
    <row r="101" spans="1:78" x14ac:dyDescent="0.2">
      <c r="A101" s="104" t="str">
        <v/>
      </c>
    </row>
    <row r="102" spans="1:78" x14ac:dyDescent="0.2">
      <c r="A102" s="104" t="str">
        <v/>
      </c>
    </row>
    <row r="103" spans="1:78" x14ac:dyDescent="0.2">
      <c r="A103" s="104" t="str">
        <v/>
      </c>
    </row>
    <row r="104" spans="1:78" x14ac:dyDescent="0.2">
      <c r="A104" s="104">
        <v>46388</v>
      </c>
      <c r="B104" t="s">
        <v>62</v>
      </c>
      <c r="D104" s="49">
        <f>DATE($C$1+1,1,1)</f>
        <v>46388</v>
      </c>
      <c r="F104" s="44" t="str">
        <f t="array" ref="F104:BZ203">IF(F4:BZ103="","","x")</f>
        <v>x</v>
      </c>
      <c r="G104" s="44" t="str">
        <v>x</v>
      </c>
      <c r="H104" s="44" t="str">
        <v>x</v>
      </c>
      <c r="I104" s="44" t="str">
        <v>x</v>
      </c>
      <c r="J104" s="44" t="str">
        <v>x</v>
      </c>
      <c r="K104" s="44" t="str">
        <v>x</v>
      </c>
      <c r="L104" s="44" t="str">
        <v>x</v>
      </c>
      <c r="M104" s="44" t="str">
        <v>x</v>
      </c>
      <c r="N104" s="44" t="str">
        <v>x</v>
      </c>
      <c r="O104" s="44" t="str">
        <v>x</v>
      </c>
      <c r="P104" s="44" t="str">
        <v>x</v>
      </c>
      <c r="Q104" s="44" t="str">
        <v>x</v>
      </c>
      <c r="R104" s="44" t="str">
        <v>x</v>
      </c>
      <c r="S104" s="44" t="str">
        <v>x</v>
      </c>
      <c r="T104" s="44" t="str">
        <v>x</v>
      </c>
      <c r="U104" s="44" t="str">
        <v>x</v>
      </c>
      <c r="V104" s="44" t="str">
        <v>x</v>
      </c>
      <c r="W104" s="44" t="str">
        <v>x</v>
      </c>
      <c r="X104" s="44" t="str">
        <v>x</v>
      </c>
      <c r="Y104" s="44" t="str">
        <v>x</v>
      </c>
      <c r="Z104" s="44" t="str">
        <v>x</v>
      </c>
      <c r="AA104" s="44" t="str">
        <v>x</v>
      </c>
      <c r="AB104" s="44" t="str">
        <v>x</v>
      </c>
      <c r="AC104" s="44" t="str">
        <v>x</v>
      </c>
      <c r="AD104" s="44" t="str">
        <v>x</v>
      </c>
      <c r="AE104" s="44" t="str">
        <v>x</v>
      </c>
      <c r="AF104" s="44" t="str">
        <v>x</v>
      </c>
      <c r="AG104" s="44" t="str">
        <v>x</v>
      </c>
      <c r="AH104" s="44" t="str">
        <v/>
      </c>
      <c r="AI104" s="44" t="str">
        <v>x</v>
      </c>
      <c r="AJ104" s="44" t="str">
        <v>x</v>
      </c>
      <c r="AK104" s="44" t="str">
        <v>x</v>
      </c>
      <c r="AL104" s="44" t="str">
        <v>x</v>
      </c>
      <c r="AM104" s="44" t="str">
        <v>x</v>
      </c>
      <c r="AN104" s="44" t="str">
        <v>x</v>
      </c>
      <c r="AO104" s="44" t="str">
        <v>x</v>
      </c>
      <c r="AP104" s="44" t="str">
        <v>x</v>
      </c>
      <c r="AQ104" s="44" t="str">
        <v>x</v>
      </c>
      <c r="AR104" s="44" t="str">
        <v>x</v>
      </c>
      <c r="AS104" s="44" t="str">
        <v>x</v>
      </c>
      <c r="AT104" s="44" t="str">
        <v>x</v>
      </c>
      <c r="AU104" s="44" t="str">
        <v>x</v>
      </c>
      <c r="AV104" s="44" t="str">
        <v>x</v>
      </c>
      <c r="AW104" s="44" t="str">
        <v>x</v>
      </c>
      <c r="AX104" s="44" t="str">
        <v>x</v>
      </c>
      <c r="AY104" s="44" t="str">
        <v>x</v>
      </c>
      <c r="AZ104" s="44" t="str">
        <v>x</v>
      </c>
      <c r="BA104" s="44" t="str">
        <v>x</v>
      </c>
      <c r="BB104" s="44" t="str">
        <v>x</v>
      </c>
      <c r="BC104" s="44" t="str">
        <v>x</v>
      </c>
      <c r="BD104" s="44" t="str">
        <v>x</v>
      </c>
      <c r="BE104" s="44" t="str">
        <v>x</v>
      </c>
      <c r="BF104" s="44" t="str">
        <v>x</v>
      </c>
      <c r="BG104" s="44" t="str">
        <v>x</v>
      </c>
      <c r="BH104" s="44" t="str">
        <v>x</v>
      </c>
      <c r="BI104" s="44" t="str">
        <v>x</v>
      </c>
      <c r="BJ104" s="44" t="str">
        <v/>
      </c>
      <c r="BK104" s="44" t="str">
        <v/>
      </c>
      <c r="BL104" s="44" t="str">
        <v/>
      </c>
      <c r="BM104" s="44" t="str">
        <v/>
      </c>
      <c r="BN104" s="44" t="str">
        <v/>
      </c>
      <c r="BO104" s="44" t="str">
        <v/>
      </c>
      <c r="BP104" s="44" t="str">
        <v/>
      </c>
      <c r="BQ104" s="44" t="str">
        <v/>
      </c>
      <c r="BR104" s="44" t="str">
        <v/>
      </c>
      <c r="BS104" s="44" t="str">
        <v/>
      </c>
      <c r="BT104" s="44" t="str">
        <v/>
      </c>
      <c r="BU104" s="44" t="str">
        <v/>
      </c>
      <c r="BV104" s="44" t="str">
        <v/>
      </c>
      <c r="BW104" s="44" t="str">
        <v/>
      </c>
      <c r="BX104" s="44" t="str">
        <v/>
      </c>
      <c r="BY104" s="44" t="str">
        <v/>
      </c>
      <c r="BZ104" s="44" t="str">
        <v/>
      </c>
    </row>
    <row r="105" spans="1:78" x14ac:dyDescent="0.2">
      <c r="A105" s="104" t="str">
        <v/>
      </c>
      <c r="B105" t="s">
        <v>64</v>
      </c>
      <c r="D105" s="49">
        <f>D110-2</f>
        <v>46472</v>
      </c>
      <c r="F105" s="44" t="str">
        <v/>
      </c>
      <c r="G105" s="44" t="str">
        <v>x</v>
      </c>
      <c r="H105" s="44" t="str">
        <v/>
      </c>
      <c r="I105" s="44" t="str">
        <v>x</v>
      </c>
      <c r="J105" s="44" t="str">
        <v>x</v>
      </c>
      <c r="K105" s="44" t="str">
        <v>x</v>
      </c>
      <c r="L105" s="44" t="str">
        <v>x</v>
      </c>
      <c r="M105" s="44" t="str">
        <v/>
      </c>
      <c r="N105" s="44" t="str">
        <v/>
      </c>
      <c r="O105" s="44" t="str">
        <v/>
      </c>
      <c r="P105" s="44" t="str">
        <v/>
      </c>
      <c r="Q105" s="44" t="str">
        <v/>
      </c>
      <c r="R105" s="44" t="str">
        <v>x</v>
      </c>
      <c r="S105" s="44" t="str">
        <v>x</v>
      </c>
      <c r="T105" s="44" t="str">
        <v>x</v>
      </c>
      <c r="U105" s="44" t="str">
        <v>x</v>
      </c>
      <c r="V105" s="44" t="str">
        <v>x</v>
      </c>
      <c r="W105" s="44" t="str">
        <v>x</v>
      </c>
      <c r="X105" s="44" t="str">
        <v>x</v>
      </c>
      <c r="Y105" s="44" t="str">
        <v>x</v>
      </c>
      <c r="Z105" s="44" t="str">
        <v>x</v>
      </c>
      <c r="AA105" s="44" t="str">
        <v>x</v>
      </c>
      <c r="AB105" s="44" t="str">
        <v>x</v>
      </c>
      <c r="AC105" s="44" t="str">
        <v>x</v>
      </c>
      <c r="AD105" s="44" t="str">
        <v>x</v>
      </c>
      <c r="AE105" s="44" t="str">
        <v>x</v>
      </c>
      <c r="AF105" s="44" t="str">
        <v>x</v>
      </c>
      <c r="AG105" s="44" t="str">
        <v>x</v>
      </c>
      <c r="AH105" s="44" t="str">
        <v>x</v>
      </c>
      <c r="AI105" s="44" t="str">
        <v>x</v>
      </c>
      <c r="AJ105" s="44" t="str">
        <v>x</v>
      </c>
      <c r="AK105" s="44" t="str">
        <v>x</v>
      </c>
      <c r="AL105" s="44" t="str">
        <v>x</v>
      </c>
      <c r="AM105" s="44" t="str">
        <v>x</v>
      </c>
      <c r="AN105" s="44" t="str">
        <v/>
      </c>
      <c r="AO105" s="44" t="str">
        <v>x</v>
      </c>
      <c r="AP105" s="44" t="str">
        <v>x</v>
      </c>
      <c r="AQ105" s="44" t="str">
        <v/>
      </c>
      <c r="AR105" s="44" t="str">
        <v>x</v>
      </c>
      <c r="AS105" s="44" t="str">
        <v>x</v>
      </c>
      <c r="AT105" s="44" t="str">
        <v>x</v>
      </c>
      <c r="AU105" s="44" t="str">
        <v>x</v>
      </c>
      <c r="AV105" s="44" t="str">
        <v>x</v>
      </c>
      <c r="AW105" s="44" t="str">
        <v>x</v>
      </c>
      <c r="AX105" s="44" t="str">
        <v>x</v>
      </c>
      <c r="AY105" s="44" t="str">
        <v>x</v>
      </c>
      <c r="AZ105" s="44" t="str">
        <v>x</v>
      </c>
      <c r="BA105" s="44" t="str">
        <v>x</v>
      </c>
      <c r="BB105" s="44" t="str">
        <v>x</v>
      </c>
      <c r="BC105" s="44" t="str">
        <v>x</v>
      </c>
      <c r="BD105" s="44" t="str">
        <v>x</v>
      </c>
      <c r="BE105" s="44" t="str">
        <v>x</v>
      </c>
      <c r="BF105" s="44" t="str">
        <v>x</v>
      </c>
      <c r="BG105" s="44" t="str">
        <v>x</v>
      </c>
      <c r="BH105" s="44" t="str">
        <v>x</v>
      </c>
      <c r="BI105" s="44" t="str">
        <v>x</v>
      </c>
      <c r="BJ105" s="44" t="str">
        <v/>
      </c>
      <c r="BK105" s="44" t="str">
        <v/>
      </c>
      <c r="BL105" s="44" t="str">
        <v/>
      </c>
      <c r="BM105" s="44" t="str">
        <v/>
      </c>
      <c r="BN105" s="44" t="str">
        <v/>
      </c>
      <c r="BO105" s="44" t="str">
        <v/>
      </c>
      <c r="BP105" s="44" t="str">
        <v/>
      </c>
      <c r="BQ105" s="44" t="str">
        <v/>
      </c>
      <c r="BR105" s="44" t="str">
        <v/>
      </c>
      <c r="BS105" s="44" t="str">
        <v/>
      </c>
      <c r="BT105" s="44" t="str">
        <v/>
      </c>
      <c r="BU105" s="44" t="str">
        <v/>
      </c>
      <c r="BV105" s="44" t="str">
        <v/>
      </c>
      <c r="BW105" s="44" t="str">
        <v/>
      </c>
      <c r="BX105" s="44" t="str">
        <v/>
      </c>
      <c r="BY105" s="44" t="str">
        <v/>
      </c>
      <c r="BZ105" s="44" t="str">
        <v/>
      </c>
    </row>
    <row r="106" spans="1:78" x14ac:dyDescent="0.2">
      <c r="A106" s="104">
        <v>46474</v>
      </c>
      <c r="B106" t="s">
        <v>65</v>
      </c>
      <c r="D106" s="49">
        <f>IF(D107=D110,D107,"")</f>
        <v>46474</v>
      </c>
      <c r="F106" s="44" t="str">
        <v>x</v>
      </c>
      <c r="G106" s="44" t="str">
        <v>x</v>
      </c>
      <c r="H106" s="44" t="str">
        <v/>
      </c>
      <c r="I106" s="44" t="str">
        <v/>
      </c>
      <c r="J106" s="44" t="str">
        <v/>
      </c>
      <c r="K106" s="44" t="str">
        <v/>
      </c>
      <c r="L106" s="44" t="str">
        <v/>
      </c>
      <c r="M106" s="44" t="str">
        <v/>
      </c>
      <c r="N106" s="44" t="str">
        <v/>
      </c>
      <c r="O106" s="44" t="str">
        <v/>
      </c>
      <c r="P106" s="44" t="str">
        <v>x</v>
      </c>
      <c r="Q106" s="44" t="str">
        <v>x</v>
      </c>
      <c r="R106" s="44" t="str">
        <v/>
      </c>
      <c r="S106" s="44" t="str">
        <v>x</v>
      </c>
      <c r="T106" s="44" t="str">
        <v>x</v>
      </c>
      <c r="U106" s="44" t="str">
        <v>x</v>
      </c>
      <c r="V106" s="44" t="str">
        <v>x</v>
      </c>
      <c r="W106" s="44" t="str">
        <v>x</v>
      </c>
      <c r="X106" s="44" t="str">
        <v>x</v>
      </c>
      <c r="Y106" s="44" t="str">
        <v>x</v>
      </c>
      <c r="Z106" s="44" t="str">
        <v>x</v>
      </c>
      <c r="AA106" s="44" t="str">
        <v>x</v>
      </c>
      <c r="AB106" s="44" t="str">
        <v>x</v>
      </c>
      <c r="AC106" s="44" t="str">
        <v>x</v>
      </c>
      <c r="AD106" s="44" t="str">
        <v>x</v>
      </c>
      <c r="AE106" s="44" t="str">
        <v>x</v>
      </c>
      <c r="AF106" s="44" t="str">
        <v>x</v>
      </c>
      <c r="AG106" s="44" t="str">
        <v>x</v>
      </c>
      <c r="AH106" s="44" t="str">
        <v>x</v>
      </c>
      <c r="AI106" s="44" t="str">
        <v>x</v>
      </c>
      <c r="AJ106" s="44" t="str">
        <v>x</v>
      </c>
      <c r="AK106" s="44" t="str">
        <v>x</v>
      </c>
      <c r="AL106" s="44" t="str">
        <v>x</v>
      </c>
      <c r="AM106" s="44" t="str">
        <v>x</v>
      </c>
      <c r="AN106" s="44" t="str">
        <v>x</v>
      </c>
      <c r="AO106" s="44" t="str">
        <v>x</v>
      </c>
      <c r="AP106" s="44" t="str">
        <v>x</v>
      </c>
      <c r="AQ106" s="44" t="str">
        <v>x</v>
      </c>
      <c r="AR106" s="44" t="str">
        <v>x</v>
      </c>
      <c r="AS106" s="44" t="str">
        <v>x</v>
      </c>
      <c r="AT106" s="44" t="str">
        <v>x</v>
      </c>
      <c r="AU106" s="44" t="str">
        <v>x</v>
      </c>
      <c r="AV106" s="44" t="str">
        <v>x</v>
      </c>
      <c r="AW106" s="44" t="str">
        <v>x</v>
      </c>
      <c r="AX106" s="44" t="str">
        <v>x</v>
      </c>
      <c r="AY106" s="44" t="str">
        <v>x</v>
      </c>
      <c r="AZ106" s="44" t="str">
        <v>x</v>
      </c>
      <c r="BA106" s="44" t="str">
        <v>x</v>
      </c>
      <c r="BB106" s="44" t="str">
        <v>x</v>
      </c>
      <c r="BC106" s="44" t="str">
        <v>x</v>
      </c>
      <c r="BD106" s="44" t="str">
        <v>x</v>
      </c>
      <c r="BE106" s="44" t="str">
        <v>x</v>
      </c>
      <c r="BF106" s="44" t="str">
        <v>x</v>
      </c>
      <c r="BG106" s="44" t="str">
        <v>x</v>
      </c>
      <c r="BH106" s="44" t="str">
        <v>x</v>
      </c>
      <c r="BI106" s="44" t="str">
        <v>x</v>
      </c>
      <c r="BJ106" s="44" t="str">
        <v/>
      </c>
      <c r="BK106" s="44" t="str">
        <v/>
      </c>
      <c r="BL106" s="44" t="str">
        <v/>
      </c>
      <c r="BM106" s="44" t="str">
        <v/>
      </c>
      <c r="BN106" s="44" t="str">
        <v/>
      </c>
      <c r="BO106" s="44" t="str">
        <v/>
      </c>
      <c r="BP106" s="44" t="str">
        <v/>
      </c>
      <c r="BQ106" s="44" t="str">
        <v/>
      </c>
      <c r="BR106" s="44" t="str">
        <v/>
      </c>
      <c r="BS106" s="44" t="str">
        <v/>
      </c>
      <c r="BT106" s="44" t="str">
        <v/>
      </c>
      <c r="BU106" s="44" t="str">
        <v/>
      </c>
      <c r="BV106" s="44" t="str">
        <v/>
      </c>
      <c r="BW106" s="44" t="str">
        <v/>
      </c>
      <c r="BX106" s="44" t="str">
        <v/>
      </c>
      <c r="BY106" s="44" t="str">
        <v/>
      </c>
      <c r="BZ106" s="44" t="str">
        <v/>
      </c>
    </row>
    <row r="107" spans="1:78" x14ac:dyDescent="0.2">
      <c r="A107" s="104">
        <v>46474</v>
      </c>
      <c r="B107" t="s">
        <v>203</v>
      </c>
      <c r="D107" s="49">
        <f>DATE($C$1+1,4,1)-WEEKDAY(DATE($C$1+1,3,31))</f>
        <v>46474</v>
      </c>
      <c r="F107" s="44" t="str">
        <v>x</v>
      </c>
      <c r="G107" s="44" t="str">
        <v>x</v>
      </c>
      <c r="H107" s="44" t="str">
        <v/>
      </c>
      <c r="I107" s="44" t="str">
        <v/>
      </c>
      <c r="J107" s="44" t="str">
        <v/>
      </c>
      <c r="K107" s="44" t="str">
        <v/>
      </c>
      <c r="L107" s="44" t="str">
        <v/>
      </c>
      <c r="M107" s="44" t="str">
        <v/>
      </c>
      <c r="N107" s="44" t="str">
        <v/>
      </c>
      <c r="O107" s="44" t="str">
        <v/>
      </c>
      <c r="P107" s="44" t="str">
        <v>x</v>
      </c>
      <c r="Q107" s="44" t="str">
        <v>x</v>
      </c>
      <c r="R107" s="44" t="str">
        <v/>
      </c>
      <c r="S107" s="44" t="str">
        <v>x</v>
      </c>
      <c r="T107" s="44" t="str">
        <v>x</v>
      </c>
      <c r="U107" s="44" t="str">
        <v>x</v>
      </c>
      <c r="V107" s="44" t="str">
        <v>x</v>
      </c>
      <c r="W107" s="44" t="str">
        <v>x</v>
      </c>
      <c r="X107" s="44" t="str">
        <v>x</v>
      </c>
      <c r="Y107" s="44" t="str">
        <v>x</v>
      </c>
      <c r="Z107" s="44" t="str">
        <v>x</v>
      </c>
      <c r="AA107" s="44" t="str">
        <v>x</v>
      </c>
      <c r="AB107" s="44" t="str">
        <v>x</v>
      </c>
      <c r="AC107" s="44" t="str">
        <v>x</v>
      </c>
      <c r="AD107" s="44" t="str">
        <v>x</v>
      </c>
      <c r="AE107" s="44" t="str">
        <v>x</v>
      </c>
      <c r="AF107" s="44" t="str">
        <v>x</v>
      </c>
      <c r="AG107" s="44" t="str">
        <v>x</v>
      </c>
      <c r="AH107" s="44" t="str">
        <v>x</v>
      </c>
      <c r="AI107" s="44" t="str">
        <v>x</v>
      </c>
      <c r="AJ107" s="44" t="str">
        <v>x</v>
      </c>
      <c r="AK107" s="44" t="str">
        <v>x</v>
      </c>
      <c r="AL107" s="44" t="str">
        <v>x</v>
      </c>
      <c r="AM107" s="44" t="str">
        <v>x</v>
      </c>
      <c r="AN107" s="44" t="str">
        <v>x</v>
      </c>
      <c r="AO107" s="44" t="str">
        <v>x</v>
      </c>
      <c r="AP107" s="44" t="str">
        <v>x</v>
      </c>
      <c r="AQ107" s="44" t="str">
        <v>x</v>
      </c>
      <c r="AR107" s="44" t="str">
        <v>x</v>
      </c>
      <c r="AS107" s="44" t="str">
        <v>x</v>
      </c>
      <c r="AT107" s="44" t="str">
        <v>x</v>
      </c>
      <c r="AU107" s="44" t="str">
        <v>x</v>
      </c>
      <c r="AV107" s="44" t="str">
        <v>x</v>
      </c>
      <c r="AW107" s="44" t="str">
        <v>x</v>
      </c>
      <c r="AX107" s="44" t="str">
        <v>x</v>
      </c>
      <c r="AY107" s="44" t="str">
        <v>x</v>
      </c>
      <c r="AZ107" s="44" t="str">
        <v>x</v>
      </c>
      <c r="BA107" s="44" t="str">
        <v>x</v>
      </c>
      <c r="BB107" s="44" t="str">
        <v>x</v>
      </c>
      <c r="BC107" s="44" t="str">
        <v>x</v>
      </c>
      <c r="BD107" s="44" t="str">
        <v>x</v>
      </c>
      <c r="BE107" s="44" t="str">
        <v>x</v>
      </c>
      <c r="BF107" s="44" t="str">
        <v>x</v>
      </c>
      <c r="BG107" s="44" t="str">
        <v>x</v>
      </c>
      <c r="BH107" s="44" t="str">
        <v>x</v>
      </c>
      <c r="BI107" s="44" t="str">
        <v>x</v>
      </c>
      <c r="BJ107" s="44" t="str">
        <v/>
      </c>
      <c r="BK107" s="44" t="str">
        <v/>
      </c>
      <c r="BL107" s="44" t="str">
        <v/>
      </c>
      <c r="BM107" s="44" t="str">
        <v/>
      </c>
      <c r="BN107" s="44" t="str">
        <v/>
      </c>
      <c r="BO107" s="44" t="str">
        <v/>
      </c>
      <c r="BP107" s="44" t="str">
        <v/>
      </c>
      <c r="BQ107" s="44" t="str">
        <v/>
      </c>
      <c r="BR107" s="44" t="str">
        <v/>
      </c>
      <c r="BS107" s="44" t="str">
        <v/>
      </c>
      <c r="BT107" s="44" t="str">
        <v/>
      </c>
      <c r="BU107" s="44" t="str">
        <v/>
      </c>
      <c r="BV107" s="44" t="str">
        <v/>
      </c>
      <c r="BW107" s="44" t="str">
        <v/>
      </c>
      <c r="BX107" s="44" t="str">
        <v/>
      </c>
      <c r="BY107" s="44" t="str">
        <v/>
      </c>
      <c r="BZ107" s="44" t="str">
        <v/>
      </c>
    </row>
    <row r="108" spans="1:78" x14ac:dyDescent="0.2">
      <c r="A108" s="104" t="str">
        <v/>
      </c>
      <c r="B108" t="s">
        <v>65</v>
      </c>
      <c r="C108" t="s">
        <v>66</v>
      </c>
      <c r="D108" s="49" t="str">
        <f>IF(D109=D110,D109,"")</f>
        <v/>
      </c>
      <c r="F108" s="44" t="str">
        <v/>
      </c>
      <c r="G108" s="44" t="str">
        <v/>
      </c>
      <c r="H108" s="44" t="str">
        <v/>
      </c>
      <c r="I108" s="44" t="str">
        <v/>
      </c>
      <c r="J108" s="44" t="str">
        <v/>
      </c>
      <c r="K108" s="44" t="str">
        <v/>
      </c>
      <c r="L108" s="44" t="str">
        <v/>
      </c>
      <c r="M108" s="44" t="str">
        <v/>
      </c>
      <c r="N108" s="44" t="str">
        <v/>
      </c>
      <c r="O108" s="44" t="str">
        <v>x</v>
      </c>
      <c r="P108" s="44" t="str">
        <v/>
      </c>
      <c r="Q108" s="44" t="str">
        <v/>
      </c>
      <c r="R108" s="44" t="str">
        <v>x</v>
      </c>
      <c r="S108" s="44" t="str">
        <v/>
      </c>
      <c r="T108" s="44" t="str">
        <v/>
      </c>
      <c r="U108" s="44" t="str">
        <v/>
      </c>
      <c r="V108" s="44" t="str">
        <v/>
      </c>
      <c r="W108" s="44" t="str">
        <v/>
      </c>
      <c r="X108" s="44" t="str">
        <v/>
      </c>
      <c r="Y108" s="44" t="str">
        <v/>
      </c>
      <c r="Z108" s="44" t="str">
        <v/>
      </c>
      <c r="AA108" s="44" t="str">
        <v/>
      </c>
      <c r="AB108" s="44" t="str">
        <v/>
      </c>
      <c r="AC108" s="44" t="str">
        <v/>
      </c>
      <c r="AD108" s="44" t="str">
        <v/>
      </c>
      <c r="AE108" s="44" t="str">
        <v/>
      </c>
      <c r="AF108" s="44" t="str">
        <v/>
      </c>
      <c r="AG108" s="44" t="str">
        <v/>
      </c>
      <c r="AH108" s="44" t="str">
        <v/>
      </c>
      <c r="AI108" s="44" t="str">
        <v/>
      </c>
      <c r="AJ108" s="44" t="str">
        <v/>
      </c>
      <c r="AK108" s="44" t="str">
        <v/>
      </c>
      <c r="AL108" s="44" t="str">
        <v/>
      </c>
      <c r="AM108" s="44" t="str">
        <v/>
      </c>
      <c r="AN108" s="44" t="str">
        <v/>
      </c>
      <c r="AO108" s="44" t="str">
        <v/>
      </c>
      <c r="AP108" s="44" t="str">
        <v/>
      </c>
      <c r="AQ108" s="44" t="str">
        <v/>
      </c>
      <c r="AR108" s="44" t="str">
        <v/>
      </c>
      <c r="AS108" s="44" t="str">
        <v/>
      </c>
      <c r="AT108" s="44" t="str">
        <v/>
      </c>
      <c r="AU108" s="44" t="str">
        <v/>
      </c>
      <c r="AV108" s="44" t="str">
        <v/>
      </c>
      <c r="AW108" s="44" t="str">
        <v/>
      </c>
      <c r="AX108" s="44" t="str">
        <v/>
      </c>
      <c r="AY108" s="44" t="str">
        <v/>
      </c>
      <c r="AZ108" s="44" t="str">
        <v/>
      </c>
      <c r="BA108" s="44" t="str">
        <v/>
      </c>
      <c r="BB108" s="44" t="str">
        <v/>
      </c>
      <c r="BC108" s="44" t="str">
        <v/>
      </c>
      <c r="BD108" s="44" t="str">
        <v/>
      </c>
      <c r="BE108" s="44" t="str">
        <v/>
      </c>
      <c r="BF108" s="44" t="str">
        <v/>
      </c>
      <c r="BG108" s="44" t="str">
        <v/>
      </c>
      <c r="BH108" s="44" t="str">
        <v/>
      </c>
      <c r="BI108" s="44" t="str">
        <v/>
      </c>
      <c r="BJ108" s="44" t="str">
        <v/>
      </c>
      <c r="BK108" s="44" t="str">
        <v/>
      </c>
      <c r="BL108" s="44" t="str">
        <v/>
      </c>
      <c r="BM108" s="44" t="str">
        <v/>
      </c>
      <c r="BN108" s="44" t="str">
        <v/>
      </c>
      <c r="BO108" s="44" t="str">
        <v/>
      </c>
      <c r="BP108" s="44" t="str">
        <v/>
      </c>
      <c r="BQ108" s="44" t="str">
        <v/>
      </c>
      <c r="BR108" s="44" t="str">
        <v/>
      </c>
      <c r="BS108" s="44" t="str">
        <v/>
      </c>
      <c r="BT108" s="44" t="str">
        <v/>
      </c>
      <c r="BU108" s="44" t="str">
        <v/>
      </c>
      <c r="BV108" s="44" t="str">
        <v/>
      </c>
      <c r="BW108" s="44" t="str">
        <v/>
      </c>
      <c r="BX108" s="44" t="str">
        <v/>
      </c>
      <c r="BY108" s="44" t="str">
        <v/>
      </c>
      <c r="BZ108" s="44" t="str">
        <v/>
      </c>
    </row>
    <row r="109" spans="1:78" x14ac:dyDescent="0.2">
      <c r="A109" s="104" t="str">
        <v/>
      </c>
      <c r="B109" t="s">
        <v>203</v>
      </c>
      <c r="C109" t="s">
        <v>66</v>
      </c>
      <c r="D109" s="49">
        <f>DATE($C$1+1,3,15)-WEEKDAY(DATE($C$1+1,3,7))</f>
        <v>46460</v>
      </c>
      <c r="F109" s="44" t="str">
        <v/>
      </c>
      <c r="G109" s="44" t="str">
        <v/>
      </c>
      <c r="H109" s="44" t="str">
        <v/>
      </c>
      <c r="I109" s="44" t="str">
        <v/>
      </c>
      <c r="J109" s="44" t="str">
        <v/>
      </c>
      <c r="K109" s="44" t="str">
        <v/>
      </c>
      <c r="L109" s="44" t="str">
        <v/>
      </c>
      <c r="M109" s="44" t="str">
        <v/>
      </c>
      <c r="N109" s="44" t="str">
        <v/>
      </c>
      <c r="O109" s="44" t="str">
        <v>x</v>
      </c>
      <c r="P109" s="44" t="str">
        <v/>
      </c>
      <c r="Q109" s="44" t="str">
        <v/>
      </c>
      <c r="R109" s="44" t="str">
        <v>x</v>
      </c>
      <c r="S109" s="44" t="str">
        <v/>
      </c>
      <c r="T109" s="44" t="str">
        <v/>
      </c>
      <c r="U109" s="44" t="str">
        <v/>
      </c>
      <c r="V109" s="44" t="str">
        <v/>
      </c>
      <c r="W109" s="44" t="str">
        <v/>
      </c>
      <c r="X109" s="44" t="str">
        <v/>
      </c>
      <c r="Y109" s="44" t="str">
        <v/>
      </c>
      <c r="Z109" s="44" t="str">
        <v/>
      </c>
      <c r="AA109" s="44" t="str">
        <v/>
      </c>
      <c r="AB109" s="44" t="str">
        <v/>
      </c>
      <c r="AC109" s="44" t="str">
        <v/>
      </c>
      <c r="AD109" s="44" t="str">
        <v/>
      </c>
      <c r="AE109" s="44" t="str">
        <v/>
      </c>
      <c r="AF109" s="44" t="str">
        <v/>
      </c>
      <c r="AG109" s="44" t="str">
        <v/>
      </c>
      <c r="AH109" s="44" t="str">
        <v/>
      </c>
      <c r="AI109" s="44" t="str">
        <v/>
      </c>
      <c r="AJ109" s="44" t="str">
        <v/>
      </c>
      <c r="AK109" s="44" t="str">
        <v/>
      </c>
      <c r="AL109" s="44" t="str">
        <v/>
      </c>
      <c r="AM109" s="44" t="str">
        <v/>
      </c>
      <c r="AN109" s="44" t="str">
        <v/>
      </c>
      <c r="AO109" s="44" t="str">
        <v/>
      </c>
      <c r="AP109" s="44" t="str">
        <v/>
      </c>
      <c r="AQ109" s="44" t="str">
        <v/>
      </c>
      <c r="AR109" s="44" t="str">
        <v/>
      </c>
      <c r="AS109" s="44" t="str">
        <v/>
      </c>
      <c r="AT109" s="44" t="str">
        <v/>
      </c>
      <c r="AU109" s="44" t="str">
        <v/>
      </c>
      <c r="AV109" s="44" t="str">
        <v/>
      </c>
      <c r="AW109" s="44" t="str">
        <v/>
      </c>
      <c r="AX109" s="44" t="str">
        <v/>
      </c>
      <c r="AY109" s="44" t="str">
        <v/>
      </c>
      <c r="AZ109" s="44" t="str">
        <v/>
      </c>
      <c r="BA109" s="44" t="str">
        <v/>
      </c>
      <c r="BB109" s="44" t="str">
        <v/>
      </c>
      <c r="BC109" s="44" t="str">
        <v/>
      </c>
      <c r="BD109" s="44" t="str">
        <v/>
      </c>
      <c r="BE109" s="44" t="str">
        <v/>
      </c>
      <c r="BF109" s="44" t="str">
        <v/>
      </c>
      <c r="BG109" s="44" t="str">
        <v/>
      </c>
      <c r="BH109" s="44" t="str">
        <v/>
      </c>
      <c r="BI109" s="44" t="str">
        <v/>
      </c>
      <c r="BJ109" s="44" t="str">
        <v/>
      </c>
      <c r="BK109" s="44" t="str">
        <v/>
      </c>
      <c r="BL109" s="44" t="str">
        <v/>
      </c>
      <c r="BM109" s="44" t="str">
        <v/>
      </c>
      <c r="BN109" s="44" t="str">
        <v/>
      </c>
      <c r="BO109" s="44" t="str">
        <v/>
      </c>
      <c r="BP109" s="44" t="str">
        <v/>
      </c>
      <c r="BQ109" s="44" t="str">
        <v/>
      </c>
      <c r="BR109" s="44" t="str">
        <v/>
      </c>
      <c r="BS109" s="44" t="str">
        <v/>
      </c>
      <c r="BT109" s="44" t="str">
        <v/>
      </c>
      <c r="BU109" s="44" t="str">
        <v/>
      </c>
      <c r="BV109" s="44" t="str">
        <v/>
      </c>
      <c r="BW109" s="44" t="str">
        <v/>
      </c>
      <c r="BX109" s="44" t="str">
        <v/>
      </c>
      <c r="BY109" s="44" t="str">
        <v/>
      </c>
      <c r="BZ109" s="44" t="str">
        <v/>
      </c>
    </row>
    <row r="110" spans="1:78" x14ac:dyDescent="0.2">
      <c r="A110" s="104">
        <v>46474</v>
      </c>
      <c r="B110" t="s">
        <v>67</v>
      </c>
      <c r="D110" s="49">
        <f>D220</f>
        <v>46474</v>
      </c>
      <c r="F110" s="44" t="str">
        <v>x</v>
      </c>
      <c r="G110" s="44" t="str">
        <v>x</v>
      </c>
      <c r="H110" s="44" t="str">
        <v>x</v>
      </c>
      <c r="I110" s="44" t="str">
        <v>x</v>
      </c>
      <c r="J110" s="44" t="str">
        <v>x</v>
      </c>
      <c r="K110" s="44" t="str">
        <v>x</v>
      </c>
      <c r="L110" s="44" t="str">
        <v>x</v>
      </c>
      <c r="M110" s="44" t="str">
        <v>x</v>
      </c>
      <c r="N110" s="44" t="str">
        <v>x</v>
      </c>
      <c r="O110" s="44" t="str">
        <v>x</v>
      </c>
      <c r="P110" s="44" t="str">
        <v>x</v>
      </c>
      <c r="Q110" s="44" t="str">
        <v>x</v>
      </c>
      <c r="R110" s="44" t="str">
        <v>x</v>
      </c>
      <c r="S110" s="44" t="str">
        <v>x</v>
      </c>
      <c r="T110" s="44" t="str">
        <v>x</v>
      </c>
      <c r="U110" s="44" t="str">
        <v>x</v>
      </c>
      <c r="V110" s="44" t="str">
        <v>x</v>
      </c>
      <c r="W110" s="44" t="str">
        <v>x</v>
      </c>
      <c r="X110" s="44" t="str">
        <v>x</v>
      </c>
      <c r="Y110" s="44" t="str">
        <v>x</v>
      </c>
      <c r="Z110" s="44" t="str">
        <v>x</v>
      </c>
      <c r="AA110" s="44" t="str">
        <v>x</v>
      </c>
      <c r="AB110" s="44" t="str">
        <v>x</v>
      </c>
      <c r="AC110" s="44" t="str">
        <v>x</v>
      </c>
      <c r="AD110" s="44" t="str">
        <v>x</v>
      </c>
      <c r="AE110" s="44" t="str">
        <v>x</v>
      </c>
      <c r="AF110" s="44" t="str">
        <v>x</v>
      </c>
      <c r="AG110" s="44" t="str">
        <v>x</v>
      </c>
      <c r="AH110" s="44" t="str">
        <v>x</v>
      </c>
      <c r="AI110" s="44" t="str">
        <v>x</v>
      </c>
      <c r="AJ110" s="44" t="str">
        <v>x</v>
      </c>
      <c r="AK110" s="44" t="str">
        <v>x</v>
      </c>
      <c r="AL110" s="44" t="str">
        <v>x</v>
      </c>
      <c r="AM110" s="44" t="str">
        <v>x</v>
      </c>
      <c r="AN110" s="44" t="str">
        <v>x</v>
      </c>
      <c r="AO110" s="44" t="str">
        <v>x</v>
      </c>
      <c r="AP110" s="44" t="str">
        <v>x</v>
      </c>
      <c r="AQ110" s="44" t="str">
        <v>x</v>
      </c>
      <c r="AR110" s="44" t="str">
        <v>x</v>
      </c>
      <c r="AS110" s="44" t="str">
        <v>x</v>
      </c>
      <c r="AT110" s="44" t="str">
        <v>x</v>
      </c>
      <c r="AU110" s="44" t="str">
        <v>x</v>
      </c>
      <c r="AV110" s="44" t="str">
        <v>x</v>
      </c>
      <c r="AW110" s="44" t="str">
        <v>x</v>
      </c>
      <c r="AX110" s="44" t="str">
        <v>x</v>
      </c>
      <c r="AY110" s="44" t="str">
        <v>x</v>
      </c>
      <c r="AZ110" s="44" t="str">
        <v>x</v>
      </c>
      <c r="BA110" s="44" t="str">
        <v>x</v>
      </c>
      <c r="BB110" s="44" t="str">
        <v>x</v>
      </c>
      <c r="BC110" s="44" t="str">
        <v>x</v>
      </c>
      <c r="BD110" s="44" t="str">
        <v>x</v>
      </c>
      <c r="BE110" s="44" t="str">
        <v>x</v>
      </c>
      <c r="BF110" s="44" t="str">
        <v>x</v>
      </c>
      <c r="BG110" s="44" t="str">
        <v>x</v>
      </c>
      <c r="BH110" s="44" t="str">
        <v>x</v>
      </c>
      <c r="BI110" s="44" t="str">
        <v>x</v>
      </c>
      <c r="BJ110" s="44" t="str">
        <v/>
      </c>
      <c r="BK110" s="44" t="str">
        <v/>
      </c>
      <c r="BL110" s="44" t="str">
        <v/>
      </c>
      <c r="BM110" s="44" t="str">
        <v/>
      </c>
      <c r="BN110" s="44" t="str">
        <v/>
      </c>
      <c r="BO110" s="44" t="str">
        <v/>
      </c>
      <c r="BP110" s="44" t="str">
        <v/>
      </c>
      <c r="BQ110" s="44" t="str">
        <v/>
      </c>
      <c r="BR110" s="44" t="str">
        <v/>
      </c>
      <c r="BS110" s="44" t="str">
        <v/>
      </c>
      <c r="BT110" s="44" t="str">
        <v/>
      </c>
      <c r="BU110" s="44" t="str">
        <v/>
      </c>
      <c r="BV110" s="44" t="str">
        <v/>
      </c>
      <c r="BW110" s="44" t="str">
        <v/>
      </c>
      <c r="BX110" s="44" t="str">
        <v/>
      </c>
      <c r="BY110" s="44" t="str">
        <v/>
      </c>
      <c r="BZ110" s="44" t="str">
        <v/>
      </c>
    </row>
    <row r="111" spans="1:78" x14ac:dyDescent="0.2">
      <c r="A111" s="104">
        <v>46475</v>
      </c>
      <c r="B111" t="s">
        <v>68</v>
      </c>
      <c r="C111" t="s">
        <v>69</v>
      </c>
      <c r="D111" s="49">
        <f>D110+1</f>
        <v>46475</v>
      </c>
      <c r="F111" s="44" t="str">
        <v>x</v>
      </c>
      <c r="G111" s="44" t="str">
        <v>x</v>
      </c>
      <c r="H111" s="44" t="str">
        <v>x</v>
      </c>
      <c r="I111" s="44" t="str">
        <v>x</v>
      </c>
      <c r="J111" s="44" t="str">
        <v>x</v>
      </c>
      <c r="K111" s="44" t="str">
        <v>x</v>
      </c>
      <c r="L111" s="44" t="str">
        <v>x</v>
      </c>
      <c r="M111" s="44" t="str">
        <v>x</v>
      </c>
      <c r="N111" s="44" t="str">
        <v>x</v>
      </c>
      <c r="O111" s="44" t="str">
        <v>x</v>
      </c>
      <c r="P111" s="44" t="str">
        <v>x</v>
      </c>
      <c r="Q111" s="44" t="str">
        <v>x</v>
      </c>
      <c r="R111" s="44" t="str">
        <v>x</v>
      </c>
      <c r="S111" s="44" t="str">
        <v/>
      </c>
      <c r="T111" s="44" t="str">
        <v>x</v>
      </c>
      <c r="U111" s="44" t="str">
        <v>x</v>
      </c>
      <c r="V111" s="44" t="str">
        <v>x</v>
      </c>
      <c r="W111" s="44" t="str">
        <v>x</v>
      </c>
      <c r="X111" s="44" t="str">
        <v>x</v>
      </c>
      <c r="Y111" s="44" t="str">
        <v>x</v>
      </c>
      <c r="Z111" s="44" t="str">
        <v/>
      </c>
      <c r="AA111" s="44" t="str">
        <v>x</v>
      </c>
      <c r="AB111" s="44" t="str">
        <v>x</v>
      </c>
      <c r="AC111" s="44" t="str">
        <v>x</v>
      </c>
      <c r="AD111" s="44" t="str">
        <v>x</v>
      </c>
      <c r="AE111" s="44" t="str">
        <v/>
      </c>
      <c r="AF111" s="44" t="str">
        <v/>
      </c>
      <c r="AG111" s="44" t="str">
        <v/>
      </c>
      <c r="AH111" s="44" t="str">
        <v/>
      </c>
      <c r="AI111" s="44" t="str">
        <v>x</v>
      </c>
      <c r="AJ111" s="44" t="str">
        <v>x</v>
      </c>
      <c r="AK111" s="44" t="str">
        <v/>
      </c>
      <c r="AL111" s="44" t="str">
        <v/>
      </c>
      <c r="AM111" s="44" t="str">
        <v>x</v>
      </c>
      <c r="AN111" s="44" t="str">
        <v>x</v>
      </c>
      <c r="AO111" s="44" t="str">
        <v/>
      </c>
      <c r="AP111" s="44" t="str">
        <v>x</v>
      </c>
      <c r="AQ111" s="44" t="str">
        <v/>
      </c>
      <c r="AR111" s="44" t="str">
        <v/>
      </c>
      <c r="AS111" s="44" t="str">
        <v>x</v>
      </c>
      <c r="AT111" s="44" t="str">
        <v>x</v>
      </c>
      <c r="AU111" s="44" t="str">
        <v>x</v>
      </c>
      <c r="AV111" s="44" t="str">
        <v>x</v>
      </c>
      <c r="AW111" s="44" t="str">
        <v>x</v>
      </c>
      <c r="AX111" s="44" t="str">
        <v>x</v>
      </c>
      <c r="AY111" s="44" t="str">
        <v>x</v>
      </c>
      <c r="AZ111" s="44" t="str">
        <v>x</v>
      </c>
      <c r="BA111" s="44" t="str">
        <v>x</v>
      </c>
      <c r="BB111" s="44" t="str">
        <v>x</v>
      </c>
      <c r="BC111" s="44" t="str">
        <v>x</v>
      </c>
      <c r="BD111" s="44" t="str">
        <v>x</v>
      </c>
      <c r="BE111" s="44" t="str">
        <v>x</v>
      </c>
      <c r="BF111" s="44" t="str">
        <v>x</v>
      </c>
      <c r="BG111" s="44" t="str">
        <v>x</v>
      </c>
      <c r="BH111" s="44" t="str">
        <v>x</v>
      </c>
      <c r="BI111" s="44" t="str">
        <v>x</v>
      </c>
      <c r="BJ111" s="44" t="str">
        <v/>
      </c>
      <c r="BK111" s="44" t="str">
        <v/>
      </c>
      <c r="BL111" s="44" t="str">
        <v/>
      </c>
      <c r="BM111" s="44" t="str">
        <v/>
      </c>
      <c r="BN111" s="44" t="str">
        <v/>
      </c>
      <c r="BO111" s="44" t="str">
        <v/>
      </c>
      <c r="BP111" s="44" t="str">
        <v/>
      </c>
      <c r="BQ111" s="44" t="str">
        <v/>
      </c>
      <c r="BR111" s="44" t="str">
        <v/>
      </c>
      <c r="BS111" s="44" t="str">
        <v/>
      </c>
      <c r="BT111" s="44" t="str">
        <v/>
      </c>
      <c r="BU111" s="44" t="str">
        <v/>
      </c>
      <c r="BV111" s="44" t="str">
        <v/>
      </c>
      <c r="BW111" s="44" t="str">
        <v/>
      </c>
      <c r="BX111" s="44" t="str">
        <v/>
      </c>
      <c r="BY111" s="44" t="str">
        <v/>
      </c>
      <c r="BZ111" s="44" t="str">
        <v/>
      </c>
    </row>
    <row r="112" spans="1:78" x14ac:dyDescent="0.2">
      <c r="A112" s="104">
        <v>46513</v>
      </c>
      <c r="B112" t="s">
        <v>70</v>
      </c>
      <c r="D112" s="49">
        <f>D113-10</f>
        <v>46513</v>
      </c>
      <c r="F112" s="44" t="str">
        <v>x</v>
      </c>
      <c r="G112" s="44" t="str">
        <v>x</v>
      </c>
      <c r="H112" s="44" t="str">
        <v>x</v>
      </c>
      <c r="I112" s="44" t="str">
        <v>x</v>
      </c>
      <c r="J112" s="44" t="str">
        <v>x</v>
      </c>
      <c r="K112" s="44" t="str">
        <v>x</v>
      </c>
      <c r="L112" s="44" t="str">
        <v>x</v>
      </c>
      <c r="M112" s="44" t="str">
        <v>x</v>
      </c>
      <c r="N112" s="44" t="str">
        <v>x</v>
      </c>
      <c r="O112" s="44" t="str">
        <v>x</v>
      </c>
      <c r="P112" s="44" t="str">
        <v>x</v>
      </c>
      <c r="Q112" s="44" t="str">
        <v>x</v>
      </c>
      <c r="R112" s="44" t="str">
        <v/>
      </c>
      <c r="S112" s="44" t="str">
        <v>x</v>
      </c>
      <c r="T112" s="44" t="str">
        <v>x</v>
      </c>
      <c r="U112" s="44" t="str">
        <v>x</v>
      </c>
      <c r="V112" s="44" t="str">
        <v>x</v>
      </c>
      <c r="W112" s="44" t="str">
        <v>x</v>
      </c>
      <c r="X112" s="44" t="str">
        <v>x</v>
      </c>
      <c r="Y112" s="44" t="str">
        <v>x</v>
      </c>
      <c r="Z112" s="44" t="str">
        <v>x</v>
      </c>
      <c r="AA112" s="44" t="str">
        <v>x</v>
      </c>
      <c r="AB112" s="44" t="str">
        <v>x</v>
      </c>
      <c r="AC112" s="44" t="str">
        <v>x</v>
      </c>
      <c r="AD112" s="44" t="str">
        <v>x</v>
      </c>
      <c r="AE112" s="44" t="str">
        <v>x</v>
      </c>
      <c r="AF112" s="44" t="str">
        <v>x</v>
      </c>
      <c r="AG112" s="44" t="str">
        <v>x</v>
      </c>
      <c r="AH112" s="44" t="str">
        <v>x</v>
      </c>
      <c r="AI112" s="44" t="str">
        <v>x</v>
      </c>
      <c r="AJ112" s="44" t="str">
        <v>x</v>
      </c>
      <c r="AK112" s="44" t="str">
        <v>x</v>
      </c>
      <c r="AL112" s="44" t="str">
        <v>x</v>
      </c>
      <c r="AM112" s="44" t="str">
        <v>x</v>
      </c>
      <c r="AN112" s="44" t="str">
        <v>x</v>
      </c>
      <c r="AO112" s="44" t="str">
        <v>x</v>
      </c>
      <c r="AP112" s="44" t="str">
        <v>x</v>
      </c>
      <c r="AQ112" s="44" t="str">
        <v>x</v>
      </c>
      <c r="AR112" s="44" t="str">
        <v>x</v>
      </c>
      <c r="AS112" s="44" t="str">
        <v>x</v>
      </c>
      <c r="AT112" s="44" t="str">
        <v>x</v>
      </c>
      <c r="AU112" s="44" t="str">
        <v>x</v>
      </c>
      <c r="AV112" s="44" t="str">
        <v>x</v>
      </c>
      <c r="AW112" s="44" t="str">
        <v>x</v>
      </c>
      <c r="AX112" s="44" t="str">
        <v>x</v>
      </c>
      <c r="AY112" s="44" t="str">
        <v>x</v>
      </c>
      <c r="AZ112" s="44" t="str">
        <v>x</v>
      </c>
      <c r="BA112" s="44" t="str">
        <v>x</v>
      </c>
      <c r="BB112" s="44" t="str">
        <v>x</v>
      </c>
      <c r="BC112" s="44" t="str">
        <v>x</v>
      </c>
      <c r="BD112" s="44" t="str">
        <v>x</v>
      </c>
      <c r="BE112" s="44" t="str">
        <v>x</v>
      </c>
      <c r="BF112" s="44" t="str">
        <v>x</v>
      </c>
      <c r="BG112" s="44" t="str">
        <v>x</v>
      </c>
      <c r="BH112" s="44" t="str">
        <v>x</v>
      </c>
      <c r="BI112" s="44" t="str">
        <v>x</v>
      </c>
      <c r="BJ112" s="44" t="str">
        <v/>
      </c>
      <c r="BK112" s="44" t="str">
        <v/>
      </c>
      <c r="BL112" s="44" t="str">
        <v/>
      </c>
      <c r="BM112" s="44" t="str">
        <v/>
      </c>
      <c r="BN112" s="44" t="str">
        <v/>
      </c>
      <c r="BO112" s="44" t="str">
        <v/>
      </c>
      <c r="BP112" s="44" t="str">
        <v/>
      </c>
      <c r="BQ112" s="44" t="str">
        <v/>
      </c>
      <c r="BR112" s="44" t="str">
        <v/>
      </c>
      <c r="BS112" s="44" t="str">
        <v/>
      </c>
      <c r="BT112" s="44" t="str">
        <v/>
      </c>
      <c r="BU112" s="44" t="str">
        <v/>
      </c>
      <c r="BV112" s="44" t="str">
        <v/>
      </c>
      <c r="BW112" s="44" t="str">
        <v/>
      </c>
      <c r="BX112" s="44" t="str">
        <v/>
      </c>
      <c r="BY112" s="44" t="str">
        <v/>
      </c>
      <c r="BZ112" s="44" t="str">
        <v/>
      </c>
    </row>
    <row r="113" spans="1:78" x14ac:dyDescent="0.2">
      <c r="A113" s="104">
        <v>46523</v>
      </c>
      <c r="B113" t="s">
        <v>71</v>
      </c>
      <c r="D113" s="49">
        <f>D110+49</f>
        <v>46523</v>
      </c>
      <c r="F113" s="44" t="str">
        <v>x</v>
      </c>
      <c r="G113" s="44" t="str">
        <v>x</v>
      </c>
      <c r="H113" s="44" t="str">
        <v>x</v>
      </c>
      <c r="I113" s="44" t="str">
        <v>x</v>
      </c>
      <c r="J113" s="44" t="str">
        <v>x</v>
      </c>
      <c r="K113" s="44" t="str">
        <v>x</v>
      </c>
      <c r="L113" s="44" t="str">
        <v>x</v>
      </c>
      <c r="M113" s="44" t="str">
        <v>x</v>
      </c>
      <c r="N113" s="44" t="str">
        <v>x</v>
      </c>
      <c r="O113" s="44" t="str">
        <v>x</v>
      </c>
      <c r="P113" s="44" t="str">
        <v>x</v>
      </c>
      <c r="Q113" s="44" t="str">
        <v>x</v>
      </c>
      <c r="R113" s="44" t="str">
        <v/>
      </c>
      <c r="S113" s="44" t="str">
        <v>x</v>
      </c>
      <c r="T113" s="44" t="str">
        <v>x</v>
      </c>
      <c r="U113" s="44" t="str">
        <v>x</v>
      </c>
      <c r="V113" s="44" t="str">
        <v>x</v>
      </c>
      <c r="W113" s="44" t="str">
        <v>x</v>
      </c>
      <c r="X113" s="44" t="str">
        <v>x</v>
      </c>
      <c r="Y113" s="44" t="str">
        <v>x</v>
      </c>
      <c r="Z113" s="44" t="str">
        <v>x</v>
      </c>
      <c r="AA113" s="44" t="str">
        <v>x</v>
      </c>
      <c r="AB113" s="44" t="str">
        <v>x</v>
      </c>
      <c r="AC113" s="44" t="str">
        <v>x</v>
      </c>
      <c r="AD113" s="44" t="str">
        <v>x</v>
      </c>
      <c r="AE113" s="44" t="str">
        <v>x</v>
      </c>
      <c r="AF113" s="44" t="str">
        <v>x</v>
      </c>
      <c r="AG113" s="44" t="str">
        <v>x</v>
      </c>
      <c r="AH113" s="44" t="str">
        <v>x</v>
      </c>
      <c r="AI113" s="44" t="str">
        <v>x</v>
      </c>
      <c r="AJ113" s="44" t="str">
        <v>x</v>
      </c>
      <c r="AK113" s="44" t="str">
        <v>x</v>
      </c>
      <c r="AL113" s="44" t="str">
        <v>x</v>
      </c>
      <c r="AM113" s="44" t="str">
        <v>x</v>
      </c>
      <c r="AN113" s="44" t="str">
        <v>x</v>
      </c>
      <c r="AO113" s="44" t="str">
        <v>x</v>
      </c>
      <c r="AP113" s="44" t="str">
        <v>x</v>
      </c>
      <c r="AQ113" s="44" t="str">
        <v>x</v>
      </c>
      <c r="AR113" s="44" t="str">
        <v>x</v>
      </c>
      <c r="AS113" s="44" t="str">
        <v>x</v>
      </c>
      <c r="AT113" s="44" t="str">
        <v>x</v>
      </c>
      <c r="AU113" s="44" t="str">
        <v>x</v>
      </c>
      <c r="AV113" s="44" t="str">
        <v>x</v>
      </c>
      <c r="AW113" s="44" t="str">
        <v>x</v>
      </c>
      <c r="AX113" s="44" t="str">
        <v>x</v>
      </c>
      <c r="AY113" s="44" t="str">
        <v>x</v>
      </c>
      <c r="AZ113" s="44" t="str">
        <v>x</v>
      </c>
      <c r="BA113" s="44" t="str">
        <v>x</v>
      </c>
      <c r="BB113" s="44" t="str">
        <v>x</v>
      </c>
      <c r="BC113" s="44" t="str">
        <v>x</v>
      </c>
      <c r="BD113" s="44" t="str">
        <v>x</v>
      </c>
      <c r="BE113" s="44" t="str">
        <v>x</v>
      </c>
      <c r="BF113" s="44" t="str">
        <v>x</v>
      </c>
      <c r="BG113" s="44" t="str">
        <v>x</v>
      </c>
      <c r="BH113" s="44" t="str">
        <v>x</v>
      </c>
      <c r="BI113" s="44" t="str">
        <v>x</v>
      </c>
      <c r="BJ113" s="44" t="str">
        <v/>
      </c>
      <c r="BK113" s="44" t="str">
        <v/>
      </c>
      <c r="BL113" s="44" t="str">
        <v/>
      </c>
      <c r="BM113" s="44" t="str">
        <v/>
      </c>
      <c r="BN113" s="44" t="str">
        <v/>
      </c>
      <c r="BO113" s="44" t="str">
        <v/>
      </c>
      <c r="BP113" s="44" t="str">
        <v/>
      </c>
      <c r="BQ113" s="44" t="str">
        <v/>
      </c>
      <c r="BR113" s="44" t="str">
        <v/>
      </c>
      <c r="BS113" s="44" t="str">
        <v/>
      </c>
      <c r="BT113" s="44" t="str">
        <v/>
      </c>
      <c r="BU113" s="44" t="str">
        <v/>
      </c>
      <c r="BV113" s="44" t="str">
        <v/>
      </c>
      <c r="BW113" s="44" t="str">
        <v/>
      </c>
      <c r="BX113" s="44" t="str">
        <v/>
      </c>
      <c r="BY113" s="44" t="str">
        <v/>
      </c>
      <c r="BZ113" s="44" t="str">
        <v/>
      </c>
    </row>
    <row r="114" spans="1:78" x14ac:dyDescent="0.2">
      <c r="A114" s="104">
        <v>46524</v>
      </c>
      <c r="B114" t="s">
        <v>68</v>
      </c>
      <c r="C114" t="s">
        <v>72</v>
      </c>
      <c r="D114" s="49">
        <f>D113+1</f>
        <v>46524</v>
      </c>
      <c r="F114" s="44" t="str">
        <v>x</v>
      </c>
      <c r="G114" s="44" t="str">
        <v>x</v>
      </c>
      <c r="H114" s="44" t="str">
        <v>x</v>
      </c>
      <c r="I114" s="44" t="str">
        <v>x</v>
      </c>
      <c r="J114" s="44" t="str">
        <v>x</v>
      </c>
      <c r="K114" s="44" t="str">
        <v>x</v>
      </c>
      <c r="L114" s="44" t="str">
        <v>x</v>
      </c>
      <c r="M114" s="44" t="str">
        <v>x</v>
      </c>
      <c r="N114" s="44" t="str">
        <v>x</v>
      </c>
      <c r="O114" s="44" t="str">
        <v>x</v>
      </c>
      <c r="P114" s="44" t="str">
        <v>x</v>
      </c>
      <c r="Q114" s="44" t="str">
        <v>x</v>
      </c>
      <c r="R114" s="44" t="str">
        <v/>
      </c>
      <c r="S114" s="44" t="str">
        <v>x</v>
      </c>
      <c r="T114" s="44" t="str">
        <v>x</v>
      </c>
      <c r="U114" s="44" t="str">
        <v>x</v>
      </c>
      <c r="V114" s="44" t="str">
        <v>x</v>
      </c>
      <c r="W114" s="44" t="str">
        <v>x</v>
      </c>
      <c r="X114" s="44" t="str">
        <v>x</v>
      </c>
      <c r="Y114" s="44" t="str">
        <v>x</v>
      </c>
      <c r="Z114" s="44" t="str">
        <v/>
      </c>
      <c r="AA114" s="44" t="str">
        <v>x</v>
      </c>
      <c r="AB114" s="44" t="str">
        <v/>
      </c>
      <c r="AC114" s="44" t="str">
        <v>x</v>
      </c>
      <c r="AD114" s="44" t="str">
        <v>x</v>
      </c>
      <c r="AE114" s="44" t="str">
        <v/>
      </c>
      <c r="AF114" s="44" t="str">
        <v/>
      </c>
      <c r="AG114" s="44" t="str">
        <v/>
      </c>
      <c r="AH114" s="44" t="str">
        <v/>
      </c>
      <c r="AI114" s="44" t="str">
        <v>x</v>
      </c>
      <c r="AJ114" s="44" t="str">
        <v>x</v>
      </c>
      <c r="AK114" s="44" t="str">
        <v/>
      </c>
      <c r="AL114" s="44" t="str">
        <v/>
      </c>
      <c r="AM114" s="44" t="str">
        <v>x</v>
      </c>
      <c r="AN114" s="44" t="str">
        <v/>
      </c>
      <c r="AO114" s="44" t="str">
        <v/>
      </c>
      <c r="AP114" s="44" t="str">
        <v/>
      </c>
      <c r="AQ114" s="44" t="str">
        <v/>
      </c>
      <c r="AR114" s="44" t="str">
        <v/>
      </c>
      <c r="AS114" s="44" t="str">
        <v>x</v>
      </c>
      <c r="AT114" s="44" t="str">
        <v>x</v>
      </c>
      <c r="AU114" s="44" t="str">
        <v>x</v>
      </c>
      <c r="AV114" s="44" t="str">
        <v>x</v>
      </c>
      <c r="AW114" s="44" t="str">
        <v>x</v>
      </c>
      <c r="AX114" s="44" t="str">
        <v>x</v>
      </c>
      <c r="AY114" s="44" t="str">
        <v>x</v>
      </c>
      <c r="AZ114" s="44" t="str">
        <v>x</v>
      </c>
      <c r="BA114" s="44" t="str">
        <v>x</v>
      </c>
      <c r="BB114" s="44" t="str">
        <v>x</v>
      </c>
      <c r="BC114" s="44" t="str">
        <v>x</v>
      </c>
      <c r="BD114" s="44" t="str">
        <v>x</v>
      </c>
      <c r="BE114" s="44" t="str">
        <v>x</v>
      </c>
      <c r="BF114" s="44" t="str">
        <v>x</v>
      </c>
      <c r="BG114" s="44" t="str">
        <v>x</v>
      </c>
      <c r="BH114" s="44" t="str">
        <v>x</v>
      </c>
      <c r="BI114" s="44" t="str">
        <v>x</v>
      </c>
      <c r="BJ114" s="44" t="str">
        <v/>
      </c>
      <c r="BK114" s="44" t="str">
        <v/>
      </c>
      <c r="BL114" s="44" t="str">
        <v/>
      </c>
      <c r="BM114" s="44" t="str">
        <v/>
      </c>
      <c r="BN114" s="44" t="str">
        <v/>
      </c>
      <c r="BO114" s="44" t="str">
        <v/>
      </c>
      <c r="BP114" s="44" t="str">
        <v/>
      </c>
      <c r="BQ114" s="44" t="str">
        <v/>
      </c>
      <c r="BR114" s="44" t="str">
        <v/>
      </c>
      <c r="BS114" s="44" t="str">
        <v/>
      </c>
      <c r="BT114" s="44" t="str">
        <v/>
      </c>
      <c r="BU114" s="44" t="str">
        <v/>
      </c>
      <c r="BV114" s="44" t="str">
        <v/>
      </c>
      <c r="BW114" s="44" t="str">
        <v/>
      </c>
      <c r="BX114" s="44" t="str">
        <v/>
      </c>
      <c r="BY114" s="44" t="str">
        <v/>
      </c>
      <c r="BZ114" s="44" t="str">
        <v/>
      </c>
    </row>
    <row r="115" spans="1:78" x14ac:dyDescent="0.2">
      <c r="A115" s="104">
        <v>46508</v>
      </c>
      <c r="B115" t="s">
        <v>73</v>
      </c>
      <c r="D115" s="49">
        <f>DATE($C$1+1,5,1)</f>
        <v>46508</v>
      </c>
      <c r="F115" s="44" t="str">
        <v>x</v>
      </c>
      <c r="G115" s="44" t="str">
        <v>x</v>
      </c>
      <c r="H115" s="44" t="str">
        <v>x</v>
      </c>
      <c r="I115" s="44" t="str">
        <v>x</v>
      </c>
      <c r="J115" s="44" t="str">
        <v>x</v>
      </c>
      <c r="K115" s="44" t="str">
        <v>x</v>
      </c>
      <c r="L115" s="44" t="str">
        <v>x</v>
      </c>
      <c r="M115" s="44" t="str">
        <v>x</v>
      </c>
      <c r="N115" s="44" t="str">
        <v>x</v>
      </c>
      <c r="O115" s="44" t="str">
        <v>x</v>
      </c>
      <c r="P115" s="44" t="str">
        <v>x</v>
      </c>
      <c r="Q115" s="44" t="str">
        <v>x</v>
      </c>
      <c r="R115" s="44" t="str">
        <v/>
      </c>
      <c r="S115" s="44" t="str">
        <v/>
      </c>
      <c r="T115" s="44" t="str">
        <v/>
      </c>
      <c r="U115" s="44" t="str">
        <v/>
      </c>
      <c r="V115" s="44" t="str">
        <v/>
      </c>
      <c r="W115" s="44" t="str">
        <v/>
      </c>
      <c r="X115" s="44" t="str">
        <v>x</v>
      </c>
      <c r="Y115" s="44" t="str">
        <v>x</v>
      </c>
      <c r="Z115" s="44" t="str">
        <v/>
      </c>
      <c r="AA115" s="44" t="str">
        <v/>
      </c>
      <c r="AB115" s="44" t="str">
        <v/>
      </c>
      <c r="AC115" s="44" t="str">
        <v/>
      </c>
      <c r="AD115" s="44" t="str">
        <v>x</v>
      </c>
      <c r="AE115" s="44" t="str">
        <v/>
      </c>
      <c r="AF115" s="44" t="str">
        <v/>
      </c>
      <c r="AG115" s="44" t="str">
        <v/>
      </c>
      <c r="AH115" s="44" t="str">
        <v/>
      </c>
      <c r="AI115" s="44" t="str">
        <v/>
      </c>
      <c r="AJ115" s="44" t="str">
        <v/>
      </c>
      <c r="AK115" s="44" t="str">
        <v>x</v>
      </c>
      <c r="AL115" s="44" t="str">
        <v/>
      </c>
      <c r="AM115" s="44" t="str">
        <v/>
      </c>
      <c r="AN115" s="44" t="str">
        <v/>
      </c>
      <c r="AO115" s="44" t="str">
        <v/>
      </c>
      <c r="AP115" s="44" t="str">
        <v/>
      </c>
      <c r="AQ115" s="44" t="str">
        <v/>
      </c>
      <c r="AR115" s="44" t="str">
        <v/>
      </c>
      <c r="AS115" s="44" t="str">
        <v>x</v>
      </c>
      <c r="AT115" s="44" t="str">
        <v>x</v>
      </c>
      <c r="AU115" s="44" t="str">
        <v>x</v>
      </c>
      <c r="AV115" s="44" t="str">
        <v>x</v>
      </c>
      <c r="AW115" s="44" t="str">
        <v>x</v>
      </c>
      <c r="AX115" s="44" t="str">
        <v>x</v>
      </c>
      <c r="AY115" s="44" t="str">
        <v>x</v>
      </c>
      <c r="AZ115" s="44" t="str">
        <v>x</v>
      </c>
      <c r="BA115" s="44" t="str">
        <v>x</v>
      </c>
      <c r="BB115" s="44" t="str">
        <v>x</v>
      </c>
      <c r="BC115" s="44" t="str">
        <v>x</v>
      </c>
      <c r="BD115" s="44" t="str">
        <v>x</v>
      </c>
      <c r="BE115" s="44" t="str">
        <v>x</v>
      </c>
      <c r="BF115" s="44" t="str">
        <v>x</v>
      </c>
      <c r="BG115" s="44" t="str">
        <v>x</v>
      </c>
      <c r="BH115" s="44" t="str">
        <v>x</v>
      </c>
      <c r="BI115" s="44" t="str">
        <v>x</v>
      </c>
      <c r="BJ115" s="44" t="str">
        <v/>
      </c>
      <c r="BK115" s="44" t="str">
        <v/>
      </c>
      <c r="BL115" s="44" t="str">
        <v/>
      </c>
      <c r="BM115" s="44" t="str">
        <v/>
      </c>
      <c r="BN115" s="44" t="str">
        <v/>
      </c>
      <c r="BO115" s="44" t="str">
        <v/>
      </c>
      <c r="BP115" s="44" t="str">
        <v/>
      </c>
      <c r="BQ115" s="44" t="str">
        <v/>
      </c>
      <c r="BR115" s="44" t="str">
        <v/>
      </c>
      <c r="BS115" s="44" t="str">
        <v/>
      </c>
      <c r="BT115" s="44" t="str">
        <v/>
      </c>
      <c r="BU115" s="44" t="str">
        <v/>
      </c>
      <c r="BV115" s="44" t="str">
        <v/>
      </c>
      <c r="BW115" s="44" t="str">
        <v/>
      </c>
      <c r="BX115" s="44" t="str">
        <v/>
      </c>
      <c r="BY115" s="44" t="str">
        <v/>
      </c>
      <c r="BZ115" s="44" t="str">
        <v/>
      </c>
    </row>
    <row r="116" spans="1:78" x14ac:dyDescent="0.2">
      <c r="A116" s="104">
        <v>46515</v>
      </c>
      <c r="B116" t="s">
        <v>74</v>
      </c>
      <c r="D116" s="49">
        <f>DATE($C$1+1,5,8)</f>
        <v>46515</v>
      </c>
      <c r="F116" s="44" t="str">
        <v>x</v>
      </c>
      <c r="G116" s="44" t="str">
        <v>x</v>
      </c>
      <c r="H116" s="44" t="str">
        <v>x</v>
      </c>
      <c r="I116" s="44" t="str">
        <v>x</v>
      </c>
      <c r="J116" s="44" t="str">
        <v>x</v>
      </c>
      <c r="K116" s="44" t="str">
        <v>x</v>
      </c>
      <c r="L116" s="44" t="str">
        <v>x</v>
      </c>
      <c r="M116" s="44" t="str">
        <v>x</v>
      </c>
      <c r="N116" s="44" t="str">
        <v>x</v>
      </c>
      <c r="O116" s="44" t="str">
        <v>x</v>
      </c>
      <c r="P116" s="44" t="str">
        <v/>
      </c>
      <c r="Q116" s="44" t="str">
        <v/>
      </c>
      <c r="R116" s="44" t="str">
        <v/>
      </c>
      <c r="S116" s="44" t="str">
        <v/>
      </c>
      <c r="T116" s="44" t="str">
        <v/>
      </c>
      <c r="U116" s="44" t="str">
        <v/>
      </c>
      <c r="V116" s="44" t="str">
        <v/>
      </c>
      <c r="W116" s="44" t="str">
        <v/>
      </c>
      <c r="X116" s="44" t="str">
        <v/>
      </c>
      <c r="Y116" s="44" t="str">
        <v/>
      </c>
      <c r="Z116" s="44" t="str">
        <v/>
      </c>
      <c r="AA116" s="44" t="str">
        <v/>
      </c>
      <c r="AB116" s="44" t="str">
        <v/>
      </c>
      <c r="AC116" s="44" t="str">
        <v/>
      </c>
      <c r="AD116" s="44" t="str">
        <v/>
      </c>
      <c r="AE116" s="44" t="str">
        <v/>
      </c>
      <c r="AF116" s="44" t="str">
        <v/>
      </c>
      <c r="AG116" s="44" t="str">
        <v/>
      </c>
      <c r="AH116" s="44" t="str">
        <v/>
      </c>
      <c r="AI116" s="44" t="str">
        <v/>
      </c>
      <c r="AJ116" s="44" t="str">
        <v/>
      </c>
      <c r="AK116" s="44" t="str">
        <v/>
      </c>
      <c r="AL116" s="44" t="str">
        <v/>
      </c>
      <c r="AM116" s="44" t="str">
        <v/>
      </c>
      <c r="AN116" s="44" t="str">
        <v/>
      </c>
      <c r="AO116" s="44" t="str">
        <v/>
      </c>
      <c r="AP116" s="44" t="str">
        <v/>
      </c>
      <c r="AQ116" s="44" t="str">
        <v/>
      </c>
      <c r="AR116" s="44" t="str">
        <v/>
      </c>
      <c r="AS116" s="44" t="str">
        <v/>
      </c>
      <c r="AT116" s="44" t="str">
        <v/>
      </c>
      <c r="AU116" s="44" t="str">
        <v/>
      </c>
      <c r="AV116" s="44" t="str">
        <v/>
      </c>
      <c r="AW116" s="44" t="str">
        <v/>
      </c>
      <c r="AX116" s="44" t="str">
        <v/>
      </c>
      <c r="AY116" s="44" t="str">
        <v/>
      </c>
      <c r="AZ116" s="44" t="str">
        <v/>
      </c>
      <c r="BA116" s="44" t="str">
        <v/>
      </c>
      <c r="BB116" s="44" t="str">
        <v/>
      </c>
      <c r="BC116" s="44" t="str">
        <v/>
      </c>
      <c r="BD116" s="44" t="str">
        <v/>
      </c>
      <c r="BE116" s="44" t="str">
        <v/>
      </c>
      <c r="BF116" s="44" t="str">
        <v/>
      </c>
      <c r="BG116" s="44" t="str">
        <v/>
      </c>
      <c r="BH116" s="44" t="str">
        <v/>
      </c>
      <c r="BI116" s="44" t="str">
        <v/>
      </c>
      <c r="BJ116" s="44" t="str">
        <v/>
      </c>
      <c r="BK116" s="44" t="str">
        <v/>
      </c>
      <c r="BL116" s="44" t="str">
        <v/>
      </c>
      <c r="BM116" s="44" t="str">
        <v/>
      </c>
      <c r="BN116" s="44" t="str">
        <v/>
      </c>
      <c r="BO116" s="44" t="str">
        <v/>
      </c>
      <c r="BP116" s="44" t="str">
        <v/>
      </c>
      <c r="BQ116" s="44" t="str">
        <v/>
      </c>
      <c r="BR116" s="44" t="str">
        <v/>
      </c>
      <c r="BS116" s="44" t="str">
        <v/>
      </c>
      <c r="BT116" s="44" t="str">
        <v/>
      </c>
      <c r="BU116" s="44" t="str">
        <v/>
      </c>
      <c r="BV116" s="44" t="str">
        <v/>
      </c>
      <c r="BW116" s="44" t="str">
        <v/>
      </c>
      <c r="BX116" s="44" t="str">
        <v/>
      </c>
      <c r="BY116" s="44" t="str">
        <v/>
      </c>
      <c r="BZ116" s="44" t="str">
        <v/>
      </c>
    </row>
    <row r="117" spans="1:78" x14ac:dyDescent="0.2">
      <c r="A117" s="104">
        <v>46582</v>
      </c>
      <c r="B117" t="s">
        <v>75</v>
      </c>
      <c r="C117" t="s">
        <v>2</v>
      </c>
      <c r="D117" s="49">
        <f>DATE($C$1+1,7,14)</f>
        <v>46582</v>
      </c>
      <c r="F117" s="44" t="str">
        <v>x</v>
      </c>
      <c r="G117" s="44" t="str">
        <v>x</v>
      </c>
      <c r="H117" s="44" t="str">
        <v>x</v>
      </c>
      <c r="I117" s="44" t="str">
        <v>x</v>
      </c>
      <c r="J117" s="44" t="str">
        <v>x</v>
      </c>
      <c r="K117" s="44" t="str">
        <v>x</v>
      </c>
      <c r="L117" s="44" t="str">
        <v>x</v>
      </c>
      <c r="M117" s="44" t="str">
        <v>x</v>
      </c>
      <c r="N117" s="44" t="str">
        <v>x</v>
      </c>
      <c r="O117" s="44" t="str">
        <v>x</v>
      </c>
      <c r="P117" s="44" t="str">
        <v/>
      </c>
      <c r="Q117" s="44" t="str">
        <v/>
      </c>
      <c r="R117" s="44" t="str">
        <v/>
      </c>
      <c r="S117" s="44" t="str">
        <v/>
      </c>
      <c r="T117" s="44" t="str">
        <v/>
      </c>
      <c r="U117" s="44" t="str">
        <v/>
      </c>
      <c r="V117" s="44" t="str">
        <v/>
      </c>
      <c r="W117" s="44" t="str">
        <v/>
      </c>
      <c r="X117" s="44" t="str">
        <v/>
      </c>
      <c r="Y117" s="44" t="str">
        <v/>
      </c>
      <c r="Z117" s="44" t="str">
        <v/>
      </c>
      <c r="AA117" s="44" t="str">
        <v/>
      </c>
      <c r="AB117" s="44" t="str">
        <v/>
      </c>
      <c r="AC117" s="44" t="str">
        <v/>
      </c>
      <c r="AD117" s="44" t="str">
        <v/>
      </c>
      <c r="AE117" s="44" t="str">
        <v/>
      </c>
      <c r="AF117" s="44" t="str">
        <v/>
      </c>
      <c r="AG117" s="44" t="str">
        <v/>
      </c>
      <c r="AH117" s="44" t="str">
        <v/>
      </c>
      <c r="AI117" s="44" t="str">
        <v/>
      </c>
      <c r="AJ117" s="44" t="str">
        <v/>
      </c>
      <c r="AK117" s="44" t="str">
        <v/>
      </c>
      <c r="AL117" s="44" t="str">
        <v/>
      </c>
      <c r="AM117" s="44" t="str">
        <v/>
      </c>
      <c r="AN117" s="44" t="str">
        <v/>
      </c>
      <c r="AO117" s="44" t="str">
        <v/>
      </c>
      <c r="AP117" s="44" t="str">
        <v/>
      </c>
      <c r="AQ117" s="44" t="str">
        <v/>
      </c>
      <c r="AR117" s="44" t="str">
        <v/>
      </c>
      <c r="AS117" s="44" t="str">
        <v/>
      </c>
      <c r="AT117" s="44" t="str">
        <v/>
      </c>
      <c r="AU117" s="44" t="str">
        <v/>
      </c>
      <c r="AV117" s="44" t="str">
        <v/>
      </c>
      <c r="AW117" s="44" t="str">
        <v/>
      </c>
      <c r="AX117" s="44" t="str">
        <v/>
      </c>
      <c r="AY117" s="44" t="str">
        <v/>
      </c>
      <c r="AZ117" s="44" t="str">
        <v/>
      </c>
      <c r="BA117" s="44" t="str">
        <v/>
      </c>
      <c r="BB117" s="44" t="str">
        <v/>
      </c>
      <c r="BC117" s="44" t="str">
        <v/>
      </c>
      <c r="BD117" s="44" t="str">
        <v/>
      </c>
      <c r="BE117" s="44" t="str">
        <v/>
      </c>
      <c r="BF117" s="44" t="str">
        <v/>
      </c>
      <c r="BG117" s="44" t="str">
        <v/>
      </c>
      <c r="BH117" s="44" t="str">
        <v/>
      </c>
      <c r="BI117" s="44" t="str">
        <v/>
      </c>
      <c r="BJ117" s="44" t="str">
        <v/>
      </c>
      <c r="BK117" s="44" t="str">
        <v/>
      </c>
      <c r="BL117" s="44" t="str">
        <v/>
      </c>
      <c r="BM117" s="44" t="str">
        <v/>
      </c>
      <c r="BN117" s="44" t="str">
        <v/>
      </c>
      <c r="BO117" s="44" t="str">
        <v/>
      </c>
      <c r="BP117" s="44" t="str">
        <v/>
      </c>
      <c r="BQ117" s="44" t="str">
        <v/>
      </c>
      <c r="BR117" s="44" t="str">
        <v/>
      </c>
      <c r="BS117" s="44" t="str">
        <v/>
      </c>
      <c r="BT117" s="44" t="str">
        <v/>
      </c>
      <c r="BU117" s="44" t="str">
        <v/>
      </c>
      <c r="BV117" s="44" t="str">
        <v/>
      </c>
      <c r="BW117" s="44" t="str">
        <v/>
      </c>
      <c r="BX117" s="44" t="str">
        <v/>
      </c>
      <c r="BY117" s="44" t="str">
        <v/>
      </c>
      <c r="BZ117" s="44" t="str">
        <v/>
      </c>
    </row>
    <row r="118" spans="1:78" x14ac:dyDescent="0.2">
      <c r="A118" s="104">
        <v>46614</v>
      </c>
      <c r="B118" t="s">
        <v>76</v>
      </c>
      <c r="D118" s="49">
        <f>DATE($C$1+1,8,15)</f>
        <v>46614</v>
      </c>
      <c r="F118" s="44" t="str">
        <v>x</v>
      </c>
      <c r="G118" s="44" t="str">
        <v>x</v>
      </c>
      <c r="H118" s="44" t="str">
        <v>x</v>
      </c>
      <c r="I118" s="44" t="str">
        <v>x</v>
      </c>
      <c r="J118" s="44" t="str">
        <v>x</v>
      </c>
      <c r="K118" s="44" t="str">
        <v>x</v>
      </c>
      <c r="L118" s="44" t="str">
        <v>x</v>
      </c>
      <c r="M118" s="44" t="str">
        <v>x</v>
      </c>
      <c r="N118" s="44" t="str">
        <v>x</v>
      </c>
      <c r="O118" s="44" t="str">
        <v>x</v>
      </c>
      <c r="P118" s="44" t="str">
        <v>x</v>
      </c>
      <c r="Q118" s="44" t="str">
        <v>x</v>
      </c>
      <c r="R118" s="44" t="str">
        <v/>
      </c>
      <c r="S118" s="44" t="str">
        <v/>
      </c>
      <c r="T118" s="44" t="str">
        <v>x</v>
      </c>
      <c r="U118" s="44" t="str">
        <v/>
      </c>
      <c r="V118" s="44" t="str">
        <v/>
      </c>
      <c r="W118" s="44" t="str">
        <v/>
      </c>
      <c r="X118" s="44" t="str">
        <v/>
      </c>
      <c r="Y118" s="44" t="str">
        <v/>
      </c>
      <c r="Z118" s="44" t="str">
        <v>x</v>
      </c>
      <c r="AA118" s="44" t="str">
        <v/>
      </c>
      <c r="AB118" s="44" t="str">
        <v/>
      </c>
      <c r="AC118" s="44" t="str">
        <v/>
      </c>
      <c r="AD118" s="44" t="str">
        <v/>
      </c>
      <c r="AE118" s="44" t="str">
        <v>x</v>
      </c>
      <c r="AF118" s="44" t="str">
        <v/>
      </c>
      <c r="AG118" s="44" t="str">
        <v>x</v>
      </c>
      <c r="AH118" s="44" t="str">
        <v>x</v>
      </c>
      <c r="AI118" s="44" t="str">
        <v/>
      </c>
      <c r="AJ118" s="44" t="str">
        <v/>
      </c>
      <c r="AK118" s="44" t="str">
        <v>x</v>
      </c>
      <c r="AL118" s="44" t="str">
        <v>x</v>
      </c>
      <c r="AM118" s="44" t="str">
        <v/>
      </c>
      <c r="AN118" s="44" t="str">
        <v>x</v>
      </c>
      <c r="AO118" s="44" t="str">
        <v>x</v>
      </c>
      <c r="AP118" s="44" t="str">
        <v/>
      </c>
      <c r="AQ118" s="44" t="str">
        <v>x</v>
      </c>
      <c r="AR118" s="44" t="str">
        <v>x</v>
      </c>
      <c r="AS118" s="44" t="str">
        <v/>
      </c>
      <c r="AT118" s="44" t="str">
        <v/>
      </c>
      <c r="AU118" s="44" t="str">
        <v/>
      </c>
      <c r="AV118" s="44" t="str">
        <v/>
      </c>
      <c r="AW118" s="44" t="str">
        <v/>
      </c>
      <c r="AX118" s="44" t="str">
        <v/>
      </c>
      <c r="AY118" s="44" t="str">
        <v/>
      </c>
      <c r="AZ118" s="44" t="str">
        <v/>
      </c>
      <c r="BA118" s="44" t="str">
        <v/>
      </c>
      <c r="BB118" s="44" t="str">
        <v/>
      </c>
      <c r="BC118" s="44" t="str">
        <v/>
      </c>
      <c r="BD118" s="44" t="str">
        <v/>
      </c>
      <c r="BE118" s="44" t="str">
        <v>x</v>
      </c>
      <c r="BF118" s="44" t="str">
        <v/>
      </c>
      <c r="BG118" s="44" t="str">
        <v/>
      </c>
      <c r="BH118" s="44" t="str">
        <v/>
      </c>
      <c r="BI118" s="44" t="str">
        <v/>
      </c>
      <c r="BJ118" s="44" t="str">
        <v/>
      </c>
      <c r="BK118" s="44" t="str">
        <v/>
      </c>
      <c r="BL118" s="44" t="str">
        <v/>
      </c>
      <c r="BM118" s="44" t="str">
        <v/>
      </c>
      <c r="BN118" s="44" t="str">
        <v/>
      </c>
      <c r="BO118" s="44" t="str">
        <v/>
      </c>
      <c r="BP118" s="44" t="str">
        <v/>
      </c>
      <c r="BQ118" s="44" t="str">
        <v/>
      </c>
      <c r="BR118" s="44" t="str">
        <v/>
      </c>
      <c r="BS118" s="44" t="str">
        <v/>
      </c>
      <c r="BT118" s="44" t="str">
        <v/>
      </c>
      <c r="BU118" s="44" t="str">
        <v/>
      </c>
      <c r="BV118" s="44" t="str">
        <v/>
      </c>
      <c r="BW118" s="44" t="str">
        <v/>
      </c>
      <c r="BX118" s="44" t="str">
        <v/>
      </c>
      <c r="BY118" s="44" t="str">
        <v/>
      </c>
      <c r="BZ118" s="44" t="str">
        <v/>
      </c>
    </row>
    <row r="119" spans="1:78" x14ac:dyDescent="0.2">
      <c r="A119" s="104">
        <v>46691</v>
      </c>
      <c r="B119" t="s">
        <v>204</v>
      </c>
      <c r="D119" s="49">
        <f>DATE($C$1+1,11,1)-WEEKDAY(DATE($C$1+1,10,31))</f>
        <v>46691</v>
      </c>
      <c r="F119" s="44" t="str">
        <v>x</v>
      </c>
      <c r="G119" s="44" t="str">
        <v>x</v>
      </c>
      <c r="H119" s="44" t="str">
        <v/>
      </c>
      <c r="I119" s="44" t="str">
        <v/>
      </c>
      <c r="J119" s="44" t="str">
        <v/>
      </c>
      <c r="K119" s="44" t="str">
        <v/>
      </c>
      <c r="L119" s="44" t="str">
        <v/>
      </c>
      <c r="M119" s="44" t="str">
        <v/>
      </c>
      <c r="N119" s="44" t="str">
        <v/>
      </c>
      <c r="O119" s="44" t="str">
        <v/>
      </c>
      <c r="P119" s="44" t="str">
        <v>x</v>
      </c>
      <c r="Q119" s="44" t="str">
        <v>x</v>
      </c>
      <c r="R119" s="44" t="str">
        <v/>
      </c>
      <c r="S119" s="44" t="str">
        <v>x</v>
      </c>
      <c r="T119" s="44" t="str">
        <v>x</v>
      </c>
      <c r="U119" s="44" t="str">
        <v>x</v>
      </c>
      <c r="V119" s="44" t="str">
        <v>x</v>
      </c>
      <c r="W119" s="44" t="str">
        <v>x</v>
      </c>
      <c r="X119" s="44" t="str">
        <v>x</v>
      </c>
      <c r="Y119" s="44" t="str">
        <v>x</v>
      </c>
      <c r="Z119" s="44" t="str">
        <v>x</v>
      </c>
      <c r="AA119" s="44" t="str">
        <v>x</v>
      </c>
      <c r="AB119" s="44" t="str">
        <v>x</v>
      </c>
      <c r="AC119" s="44" t="str">
        <v>x</v>
      </c>
      <c r="AD119" s="44" t="str">
        <v>x</v>
      </c>
      <c r="AE119" s="44" t="str">
        <v>x</v>
      </c>
      <c r="AF119" s="44" t="str">
        <v>x</v>
      </c>
      <c r="AG119" s="44" t="str">
        <v>x</v>
      </c>
      <c r="AH119" s="44" t="str">
        <v>x</v>
      </c>
      <c r="AI119" s="44" t="str">
        <v>x</v>
      </c>
      <c r="AJ119" s="44" t="str">
        <v>x</v>
      </c>
      <c r="AK119" s="44" t="str">
        <v>x</v>
      </c>
      <c r="AL119" s="44" t="str">
        <v>x</v>
      </c>
      <c r="AM119" s="44" t="str">
        <v>x</v>
      </c>
      <c r="AN119" s="44" t="str">
        <v>x</v>
      </c>
      <c r="AO119" s="44" t="str">
        <v>x</v>
      </c>
      <c r="AP119" s="44" t="str">
        <v>x</v>
      </c>
      <c r="AQ119" s="44" t="str">
        <v>x</v>
      </c>
      <c r="AR119" s="44" t="str">
        <v>x</v>
      </c>
      <c r="AS119" s="44" t="str">
        <v>x</v>
      </c>
      <c r="AT119" s="44" t="str">
        <v>x</v>
      </c>
      <c r="AU119" s="44" t="str">
        <v>x</v>
      </c>
      <c r="AV119" s="44" t="str">
        <v>x</v>
      </c>
      <c r="AW119" s="44" t="str">
        <v>x</v>
      </c>
      <c r="AX119" s="44" t="str">
        <v>x</v>
      </c>
      <c r="AY119" s="44" t="str">
        <v>x</v>
      </c>
      <c r="AZ119" s="44" t="str">
        <v>x</v>
      </c>
      <c r="BA119" s="44" t="str">
        <v>x</v>
      </c>
      <c r="BB119" s="44" t="str">
        <v>x</v>
      </c>
      <c r="BC119" s="44" t="str">
        <v>x</v>
      </c>
      <c r="BD119" s="44" t="str">
        <v>x</v>
      </c>
      <c r="BE119" s="44" t="str">
        <v>x</v>
      </c>
      <c r="BF119" s="44" t="str">
        <v>x</v>
      </c>
      <c r="BG119" s="44" t="str">
        <v>x</v>
      </c>
      <c r="BH119" s="44" t="str">
        <v>x</v>
      </c>
      <c r="BI119" s="44" t="str">
        <v>x</v>
      </c>
      <c r="BJ119" s="44" t="str">
        <v/>
      </c>
      <c r="BK119" s="44" t="str">
        <v/>
      </c>
      <c r="BL119" s="44" t="str">
        <v/>
      </c>
      <c r="BM119" s="44" t="str">
        <v/>
      </c>
      <c r="BN119" s="44" t="str">
        <v/>
      </c>
      <c r="BO119" s="44" t="str">
        <v/>
      </c>
      <c r="BP119" s="44" t="str">
        <v/>
      </c>
      <c r="BQ119" s="44" t="str">
        <v/>
      </c>
      <c r="BR119" s="44" t="str">
        <v/>
      </c>
      <c r="BS119" s="44" t="str">
        <v/>
      </c>
      <c r="BT119" s="44" t="str">
        <v/>
      </c>
      <c r="BU119" s="44" t="str">
        <v/>
      </c>
      <c r="BV119" s="44" t="str">
        <v/>
      </c>
      <c r="BW119" s="44" t="str">
        <v/>
      </c>
      <c r="BX119" s="44" t="str">
        <v/>
      </c>
      <c r="BY119" s="44" t="str">
        <v/>
      </c>
      <c r="BZ119" s="44" t="str">
        <v/>
      </c>
    </row>
    <row r="120" spans="1:78" x14ac:dyDescent="0.2">
      <c r="A120" s="104">
        <v>46692</v>
      </c>
      <c r="B120" t="s">
        <v>77</v>
      </c>
      <c r="D120" s="49">
        <f>DATE($C$1+1,11,1)</f>
        <v>46692</v>
      </c>
      <c r="F120" s="44" t="str">
        <v>x</v>
      </c>
      <c r="G120" s="44" t="str">
        <v>x</v>
      </c>
      <c r="H120" s="44" t="str">
        <v>x</v>
      </c>
      <c r="I120" s="44" t="str">
        <v>x</v>
      </c>
      <c r="J120" s="44" t="str">
        <v>x</v>
      </c>
      <c r="K120" s="44" t="str">
        <v>x</v>
      </c>
      <c r="L120" s="44" t="str">
        <v>x</v>
      </c>
      <c r="M120" s="44" t="str">
        <v>x</v>
      </c>
      <c r="N120" s="44" t="str">
        <v>x</v>
      </c>
      <c r="O120" s="44" t="str">
        <v>x</v>
      </c>
      <c r="P120" s="44" t="str">
        <v>x</v>
      </c>
      <c r="Q120" s="44" t="str">
        <v>x</v>
      </c>
      <c r="R120" s="44" t="str">
        <v/>
      </c>
      <c r="S120" s="44" t="str">
        <v/>
      </c>
      <c r="T120" s="44" t="str">
        <v>x</v>
      </c>
      <c r="U120" s="44" t="str">
        <v/>
      </c>
      <c r="V120" s="44" t="str">
        <v/>
      </c>
      <c r="W120" s="44" t="str">
        <v/>
      </c>
      <c r="X120" s="44" t="str">
        <v/>
      </c>
      <c r="Y120" s="44" t="str">
        <v/>
      </c>
      <c r="Z120" s="44" t="str">
        <v>x</v>
      </c>
      <c r="AA120" s="44" t="str">
        <v/>
      </c>
      <c r="AB120" s="44" t="str">
        <v>x</v>
      </c>
      <c r="AC120" s="44" t="str">
        <v/>
      </c>
      <c r="AD120" s="44" t="str">
        <v/>
      </c>
      <c r="AE120" s="44" t="str">
        <v>x</v>
      </c>
      <c r="AF120" s="44" t="str">
        <v/>
      </c>
      <c r="AG120" s="44" t="str">
        <v>x</v>
      </c>
      <c r="AH120" s="44" t="str">
        <v>x</v>
      </c>
      <c r="AI120" s="44" t="str">
        <v>x</v>
      </c>
      <c r="AJ120" s="44" t="str">
        <v/>
      </c>
      <c r="AK120" s="44" t="str">
        <v>x</v>
      </c>
      <c r="AL120" s="44" t="str">
        <v>x</v>
      </c>
      <c r="AM120" s="44" t="str">
        <v/>
      </c>
      <c r="AN120" s="44" t="str">
        <v>x</v>
      </c>
      <c r="AO120" s="44" t="str">
        <v>x</v>
      </c>
      <c r="AP120" s="44" t="str">
        <v/>
      </c>
      <c r="AQ120" s="44" t="str">
        <v>x</v>
      </c>
      <c r="AR120" s="44" t="str">
        <v>x</v>
      </c>
      <c r="AS120" s="44" t="str">
        <v/>
      </c>
      <c r="AT120" s="44" t="str">
        <v>x</v>
      </c>
      <c r="AU120" s="44" t="str">
        <v>x</v>
      </c>
      <c r="AV120" s="44" t="str">
        <v/>
      </c>
      <c r="AW120" s="44" t="str">
        <v/>
      </c>
      <c r="AX120" s="44" t="str">
        <v/>
      </c>
      <c r="AY120" s="44" t="str">
        <v/>
      </c>
      <c r="AZ120" s="44" t="str">
        <v/>
      </c>
      <c r="BA120" s="44" t="str">
        <v/>
      </c>
      <c r="BB120" s="44" t="str">
        <v/>
      </c>
      <c r="BC120" s="44" t="str">
        <v>x</v>
      </c>
      <c r="BD120" s="44" t="str">
        <v>x</v>
      </c>
      <c r="BE120" s="44" t="str">
        <v>x</v>
      </c>
      <c r="BF120" s="44" t="str">
        <v/>
      </c>
      <c r="BG120" s="44" t="str">
        <v/>
      </c>
      <c r="BH120" s="44" t="str">
        <v/>
      </c>
      <c r="BI120" s="44" t="str">
        <v/>
      </c>
      <c r="BJ120" s="44" t="str">
        <v/>
      </c>
      <c r="BK120" s="44" t="str">
        <v/>
      </c>
      <c r="BL120" s="44" t="str">
        <v/>
      </c>
      <c r="BM120" s="44" t="str">
        <v/>
      </c>
      <c r="BN120" s="44" t="str">
        <v/>
      </c>
      <c r="BO120" s="44" t="str">
        <v/>
      </c>
      <c r="BP120" s="44" t="str">
        <v/>
      </c>
      <c r="BQ120" s="44" t="str">
        <v/>
      </c>
      <c r="BR120" s="44" t="str">
        <v/>
      </c>
      <c r="BS120" s="44" t="str">
        <v/>
      </c>
      <c r="BT120" s="44" t="str">
        <v/>
      </c>
      <c r="BU120" s="44" t="str">
        <v/>
      </c>
      <c r="BV120" s="44" t="str">
        <v/>
      </c>
      <c r="BW120" s="44" t="str">
        <v/>
      </c>
      <c r="BX120" s="44" t="str">
        <v/>
      </c>
      <c r="BY120" s="44" t="str">
        <v/>
      </c>
      <c r="BZ120" s="44" t="str">
        <v/>
      </c>
    </row>
    <row r="121" spans="1:78" x14ac:dyDescent="0.2">
      <c r="A121" s="104">
        <v>46702</v>
      </c>
      <c r="B121" t="s">
        <v>78</v>
      </c>
      <c r="D121" s="49">
        <f>DATE($C$1+1,11,11)</f>
        <v>46702</v>
      </c>
      <c r="F121" s="44" t="str">
        <v>x</v>
      </c>
      <c r="G121" s="44" t="str">
        <v>x</v>
      </c>
      <c r="H121" s="44" t="str">
        <v>x</v>
      </c>
      <c r="I121" s="44" t="str">
        <v>x</v>
      </c>
      <c r="J121" s="44" t="str">
        <v>x</v>
      </c>
      <c r="K121" s="44" t="str">
        <v>x</v>
      </c>
      <c r="L121" s="44" t="str">
        <v>x</v>
      </c>
      <c r="M121" s="44" t="str">
        <v>x</v>
      </c>
      <c r="N121" s="44" t="str">
        <v>x</v>
      </c>
      <c r="O121" s="44" t="str">
        <v>x</v>
      </c>
      <c r="P121" s="44" t="str">
        <v>x</v>
      </c>
      <c r="Q121" s="44" t="str">
        <v/>
      </c>
      <c r="R121" s="44" t="str">
        <v/>
      </c>
      <c r="S121" s="44" t="str">
        <v/>
      </c>
      <c r="T121" s="44" t="str">
        <v/>
      </c>
      <c r="U121" s="44" t="str">
        <v/>
      </c>
      <c r="V121" s="44" t="str">
        <v/>
      </c>
      <c r="W121" s="44" t="str">
        <v/>
      </c>
      <c r="X121" s="44" t="str">
        <v/>
      </c>
      <c r="Y121" s="44" t="str">
        <v/>
      </c>
      <c r="Z121" s="44" t="str">
        <v/>
      </c>
      <c r="AA121" s="44" t="str">
        <v/>
      </c>
      <c r="AB121" s="44" t="str">
        <v/>
      </c>
      <c r="AC121" s="44" t="str">
        <v/>
      </c>
      <c r="AD121" s="44" t="str">
        <v/>
      </c>
      <c r="AE121" s="44" t="str">
        <v/>
      </c>
      <c r="AF121" s="44" t="str">
        <v/>
      </c>
      <c r="AG121" s="44" t="str">
        <v/>
      </c>
      <c r="AH121" s="44" t="str">
        <v/>
      </c>
      <c r="AI121" s="44" t="str">
        <v/>
      </c>
      <c r="AJ121" s="44" t="str">
        <v/>
      </c>
      <c r="AK121" s="44" t="str">
        <v/>
      </c>
      <c r="AL121" s="44" t="str">
        <v/>
      </c>
      <c r="AM121" s="44" t="str">
        <v/>
      </c>
      <c r="AN121" s="44" t="str">
        <v/>
      </c>
      <c r="AO121" s="44" t="str">
        <v/>
      </c>
      <c r="AP121" s="44" t="str">
        <v/>
      </c>
      <c r="AQ121" s="44" t="str">
        <v/>
      </c>
      <c r="AR121" s="44" t="str">
        <v/>
      </c>
      <c r="AS121" s="44" t="str">
        <v/>
      </c>
      <c r="AT121" s="44" t="str">
        <v/>
      </c>
      <c r="AU121" s="44" t="str">
        <v/>
      </c>
      <c r="AV121" s="44" t="str">
        <v/>
      </c>
      <c r="AW121" s="44" t="str">
        <v/>
      </c>
      <c r="AX121" s="44" t="str">
        <v/>
      </c>
      <c r="AY121" s="44" t="str">
        <v/>
      </c>
      <c r="AZ121" s="44" t="str">
        <v/>
      </c>
      <c r="BA121" s="44" t="str">
        <v/>
      </c>
      <c r="BB121" s="44" t="str">
        <v/>
      </c>
      <c r="BC121" s="44" t="str">
        <v/>
      </c>
      <c r="BD121" s="44" t="str">
        <v/>
      </c>
      <c r="BE121" s="44" t="str">
        <v/>
      </c>
      <c r="BF121" s="44" t="str">
        <v/>
      </c>
      <c r="BG121" s="44" t="str">
        <v/>
      </c>
      <c r="BH121" s="44" t="str">
        <v/>
      </c>
      <c r="BI121" s="44" t="str">
        <v/>
      </c>
      <c r="BJ121" s="44" t="str">
        <v/>
      </c>
      <c r="BK121" s="44" t="str">
        <v/>
      </c>
      <c r="BL121" s="44" t="str">
        <v/>
      </c>
      <c r="BM121" s="44" t="str">
        <v/>
      </c>
      <c r="BN121" s="44" t="str">
        <v/>
      </c>
      <c r="BO121" s="44" t="str">
        <v/>
      </c>
      <c r="BP121" s="44" t="str">
        <v/>
      </c>
      <c r="BQ121" s="44" t="str">
        <v/>
      </c>
      <c r="BR121" s="44" t="str">
        <v/>
      </c>
      <c r="BS121" s="44" t="str">
        <v/>
      </c>
      <c r="BT121" s="44" t="str">
        <v/>
      </c>
      <c r="BU121" s="44" t="str">
        <v/>
      </c>
      <c r="BV121" s="44" t="str">
        <v/>
      </c>
      <c r="BW121" s="44" t="str">
        <v/>
      </c>
      <c r="BX121" s="44" t="str">
        <v/>
      </c>
      <c r="BY121" s="44" t="str">
        <v/>
      </c>
      <c r="BZ121" s="44" t="str">
        <v/>
      </c>
    </row>
    <row r="122" spans="1:78" x14ac:dyDescent="0.2">
      <c r="A122" s="104">
        <v>46016</v>
      </c>
      <c r="B122" t="s">
        <v>79</v>
      </c>
      <c r="D122" s="49">
        <f>DATE($C$1-1,12,25)</f>
        <v>46016</v>
      </c>
      <c r="F122" s="44" t="str">
        <v>x</v>
      </c>
      <c r="G122" s="44" t="str">
        <v>x</v>
      </c>
      <c r="H122" s="44" t="str">
        <v>x</v>
      </c>
      <c r="I122" s="44" t="str">
        <v>x</v>
      </c>
      <c r="J122" s="44" t="str">
        <v>x</v>
      </c>
      <c r="K122" s="44" t="str">
        <v>x</v>
      </c>
      <c r="L122" s="44" t="str">
        <v>x</v>
      </c>
      <c r="M122" s="44" t="str">
        <v>x</v>
      </c>
      <c r="N122" s="44" t="str">
        <v>x</v>
      </c>
      <c r="O122" s="44" t="str">
        <v>x</v>
      </c>
      <c r="P122" s="44" t="str">
        <v>x</v>
      </c>
      <c r="Q122" s="44" t="str">
        <v>x</v>
      </c>
      <c r="R122" s="44" t="str">
        <v>x</v>
      </c>
      <c r="S122" s="44" t="str">
        <v>x</v>
      </c>
      <c r="T122" s="44" t="str">
        <v>x</v>
      </c>
      <c r="U122" s="44" t="str">
        <v>x</v>
      </c>
      <c r="V122" s="44" t="str">
        <v>x</v>
      </c>
      <c r="W122" s="44" t="str">
        <v>x</v>
      </c>
      <c r="X122" s="44" t="str">
        <v>x</v>
      </c>
      <c r="Y122" s="44" t="str">
        <v>x</v>
      </c>
      <c r="Z122" s="44" t="str">
        <v>x</v>
      </c>
      <c r="AA122" s="44" t="str">
        <v>x</v>
      </c>
      <c r="AB122" s="44" t="str">
        <v>x</v>
      </c>
      <c r="AC122" s="44" t="str">
        <v>x</v>
      </c>
      <c r="AD122" s="44" t="str">
        <v>x</v>
      </c>
      <c r="AE122" s="44" t="str">
        <v>x</v>
      </c>
      <c r="AF122" s="44" t="str">
        <v>x</v>
      </c>
      <c r="AG122" s="44" t="str">
        <v>x</v>
      </c>
      <c r="AH122" s="44" t="str">
        <v>x</v>
      </c>
      <c r="AI122" s="44" t="str">
        <v>x</v>
      </c>
      <c r="AJ122" s="44" t="str">
        <v>x</v>
      </c>
      <c r="AK122" s="44" t="str">
        <v>x</v>
      </c>
      <c r="AL122" s="44" t="str">
        <v>x</v>
      </c>
      <c r="AM122" s="44" t="str">
        <v>x</v>
      </c>
      <c r="AN122" s="44" t="str">
        <v>x</v>
      </c>
      <c r="AO122" s="44" t="str">
        <v>x</v>
      </c>
      <c r="AP122" s="44" t="str">
        <v>x</v>
      </c>
      <c r="AQ122" s="44" t="str">
        <v>x</v>
      </c>
      <c r="AR122" s="44" t="str">
        <v>x</v>
      </c>
      <c r="AS122" s="44" t="str">
        <v>x</v>
      </c>
      <c r="AT122" s="44" t="str">
        <v>x</v>
      </c>
      <c r="AU122" s="44" t="str">
        <v>x</v>
      </c>
      <c r="AV122" s="44" t="str">
        <v>x</v>
      </c>
      <c r="AW122" s="44" t="str">
        <v>x</v>
      </c>
      <c r="AX122" s="44" t="str">
        <v>x</v>
      </c>
      <c r="AY122" s="44" t="str">
        <v>x</v>
      </c>
      <c r="AZ122" s="44" t="str">
        <v>x</v>
      </c>
      <c r="BA122" s="44" t="str">
        <v>x</v>
      </c>
      <c r="BB122" s="44" t="str">
        <v>x</v>
      </c>
      <c r="BC122" s="44" t="str">
        <v>x</v>
      </c>
      <c r="BD122" s="44" t="str">
        <v>x</v>
      </c>
      <c r="BE122" s="44" t="str">
        <v>x</v>
      </c>
      <c r="BF122" s="44" t="str">
        <v>x</v>
      </c>
      <c r="BG122" s="44" t="str">
        <v>x</v>
      </c>
      <c r="BH122" s="44" t="str">
        <v>x</v>
      </c>
      <c r="BI122" s="44" t="str">
        <v>x</v>
      </c>
      <c r="BJ122" s="44" t="str">
        <v/>
      </c>
      <c r="BK122" s="44" t="str">
        <v/>
      </c>
      <c r="BL122" s="44" t="str">
        <v/>
      </c>
      <c r="BM122" s="44" t="str">
        <v/>
      </c>
      <c r="BN122" s="44" t="str">
        <v/>
      </c>
      <c r="BO122" s="44" t="str">
        <v/>
      </c>
      <c r="BP122" s="44" t="str">
        <v/>
      </c>
      <c r="BQ122" s="44" t="str">
        <v/>
      </c>
      <c r="BR122" s="44" t="str">
        <v/>
      </c>
      <c r="BS122" s="44" t="str">
        <v/>
      </c>
      <c r="BT122" s="44" t="str">
        <v/>
      </c>
      <c r="BU122" s="44" t="str">
        <v/>
      </c>
      <c r="BV122" s="44" t="str">
        <v/>
      </c>
      <c r="BW122" s="44" t="str">
        <v/>
      </c>
      <c r="BX122" s="44" t="str">
        <v/>
      </c>
      <c r="BY122" s="44" t="str">
        <v/>
      </c>
      <c r="BZ122" s="44" t="str">
        <v/>
      </c>
    </row>
    <row r="123" spans="1:78" x14ac:dyDescent="0.2">
      <c r="A123" s="104" t="str">
        <v/>
      </c>
      <c r="B123" t="s">
        <v>80</v>
      </c>
      <c r="D123" s="49">
        <f>D122+1</f>
        <v>46017</v>
      </c>
      <c r="F123" s="44" t="str">
        <v/>
      </c>
      <c r="G123" s="44" t="str">
        <v>x</v>
      </c>
      <c r="H123" s="44" t="str">
        <v/>
      </c>
      <c r="I123" s="44" t="str">
        <v/>
      </c>
      <c r="J123" s="44" t="str">
        <v/>
      </c>
      <c r="K123" s="44" t="str">
        <v/>
      </c>
      <c r="L123" s="44" t="str">
        <v/>
      </c>
      <c r="M123" s="44" t="str">
        <v/>
      </c>
      <c r="N123" s="44" t="str">
        <v/>
      </c>
      <c r="O123" s="44" t="str">
        <v/>
      </c>
      <c r="P123" s="44" t="str">
        <v/>
      </c>
      <c r="Q123" s="44" t="str">
        <v>x</v>
      </c>
      <c r="R123" s="44" t="str">
        <v/>
      </c>
      <c r="S123" s="44" t="str">
        <v/>
      </c>
      <c r="T123" s="44" t="str">
        <v>x</v>
      </c>
      <c r="U123" s="44" t="str">
        <v>x</v>
      </c>
      <c r="V123" s="44" t="str">
        <v>x</v>
      </c>
      <c r="W123" s="44" t="str">
        <v>x</v>
      </c>
      <c r="X123" s="44" t="str">
        <v>x</v>
      </c>
      <c r="Y123" s="44" t="str">
        <v>x</v>
      </c>
      <c r="Z123" s="44" t="str">
        <v/>
      </c>
      <c r="AA123" s="44" t="str">
        <v/>
      </c>
      <c r="AB123" s="44" t="str">
        <v>x</v>
      </c>
      <c r="AC123" s="44" t="str">
        <v>x</v>
      </c>
      <c r="AD123" s="44" t="str">
        <v/>
      </c>
      <c r="AE123" s="44" t="str">
        <v>x</v>
      </c>
      <c r="AF123" s="44" t="str">
        <v>x</v>
      </c>
      <c r="AG123" s="44" t="str">
        <v/>
      </c>
      <c r="AH123" s="44" t="str">
        <v/>
      </c>
      <c r="AI123" s="44" t="str">
        <v>x</v>
      </c>
      <c r="AJ123" s="44" t="str">
        <v>x</v>
      </c>
      <c r="AK123" s="44" t="str">
        <v/>
      </c>
      <c r="AL123" s="44" t="str">
        <v/>
      </c>
      <c r="AM123" s="44" t="str">
        <v>x</v>
      </c>
      <c r="AN123" s="44" t="str">
        <v>x</v>
      </c>
      <c r="AO123" s="44" t="str">
        <v/>
      </c>
      <c r="AP123" s="44" t="str">
        <v/>
      </c>
      <c r="AQ123" s="44" t="str">
        <v/>
      </c>
      <c r="AR123" s="44" t="str">
        <v/>
      </c>
      <c r="AS123" s="44" t="str">
        <v>x</v>
      </c>
      <c r="AT123" s="44" t="str">
        <v>x</v>
      </c>
      <c r="AU123" s="44" t="str">
        <v>x</v>
      </c>
      <c r="AV123" s="44" t="str">
        <v>x</v>
      </c>
      <c r="AW123" s="44" t="str">
        <v>x</v>
      </c>
      <c r="AX123" s="44" t="str">
        <v>x</v>
      </c>
      <c r="AY123" s="44" t="str">
        <v>x</v>
      </c>
      <c r="AZ123" s="44" t="str">
        <v>x</v>
      </c>
      <c r="BA123" s="44" t="str">
        <v>x</v>
      </c>
      <c r="BB123" s="44" t="str">
        <v>x</v>
      </c>
      <c r="BC123" s="44" t="str">
        <v>x</v>
      </c>
      <c r="BD123" s="44" t="str">
        <v>x</v>
      </c>
      <c r="BE123" s="44" t="str">
        <v>x</v>
      </c>
      <c r="BF123" s="44" t="str">
        <v>x</v>
      </c>
      <c r="BG123" s="44" t="str">
        <v>x</v>
      </c>
      <c r="BH123" s="44" t="str">
        <v>x</v>
      </c>
      <c r="BI123" s="44" t="str">
        <v>x</v>
      </c>
      <c r="BJ123" s="44" t="str">
        <v/>
      </c>
      <c r="BK123" s="44" t="str">
        <v/>
      </c>
      <c r="BL123" s="44" t="str">
        <v/>
      </c>
      <c r="BM123" s="44" t="str">
        <v/>
      </c>
      <c r="BN123" s="44" t="str">
        <v/>
      </c>
      <c r="BO123" s="44" t="str">
        <v/>
      </c>
      <c r="BP123" s="44" t="str">
        <v/>
      </c>
      <c r="BQ123" s="44" t="str">
        <v/>
      </c>
      <c r="BR123" s="44" t="str">
        <v/>
      </c>
      <c r="BS123" s="44" t="str">
        <v/>
      </c>
      <c r="BT123" s="44" t="str">
        <v/>
      </c>
      <c r="BU123" s="44" t="str">
        <v/>
      </c>
      <c r="BV123" s="44" t="str">
        <v/>
      </c>
      <c r="BW123" s="44" t="str">
        <v/>
      </c>
      <c r="BX123" s="44" t="str">
        <v/>
      </c>
      <c r="BY123" s="44" t="str">
        <v/>
      </c>
      <c r="BZ123" s="44" t="str">
        <v/>
      </c>
    </row>
    <row r="124" spans="1:78" x14ac:dyDescent="0.2">
      <c r="A124" s="104" t="str">
        <v/>
      </c>
      <c r="B124" t="s">
        <v>81</v>
      </c>
      <c r="C124" t="s">
        <v>28</v>
      </c>
      <c r="D124" s="49">
        <f>DATE($C$1-1,12,20)</f>
        <v>46011</v>
      </c>
      <c r="F124" s="44" t="str">
        <v/>
      </c>
      <c r="G124" s="44" t="str">
        <v/>
      </c>
      <c r="H124" s="44" t="str">
        <v>x</v>
      </c>
      <c r="I124" s="44" t="str">
        <v/>
      </c>
      <c r="J124" s="44" t="str">
        <v/>
      </c>
      <c r="K124" s="44" t="str">
        <v/>
      </c>
      <c r="L124" s="44" t="str">
        <v/>
      </c>
      <c r="M124" s="44" t="str">
        <v/>
      </c>
      <c r="N124" s="44" t="str">
        <v/>
      </c>
      <c r="O124" s="44" t="str">
        <v/>
      </c>
      <c r="P124" s="44" t="str">
        <v/>
      </c>
      <c r="Q124" s="44" t="str">
        <v/>
      </c>
      <c r="R124" s="44" t="str">
        <v/>
      </c>
      <c r="S124" s="44" t="str">
        <v/>
      </c>
      <c r="T124" s="44" t="str">
        <v/>
      </c>
      <c r="U124" s="44" t="str">
        <v/>
      </c>
      <c r="V124" s="44" t="str">
        <v/>
      </c>
      <c r="W124" s="44" t="str">
        <v/>
      </c>
      <c r="X124" s="44" t="str">
        <v/>
      </c>
      <c r="Y124" s="44" t="str">
        <v/>
      </c>
      <c r="Z124" s="44" t="str">
        <v/>
      </c>
      <c r="AA124" s="44" t="str">
        <v/>
      </c>
      <c r="AB124" s="44" t="str">
        <v/>
      </c>
      <c r="AC124" s="44" t="str">
        <v/>
      </c>
      <c r="AD124" s="44" t="str">
        <v/>
      </c>
      <c r="AE124" s="44" t="str">
        <v/>
      </c>
      <c r="AF124" s="44" t="str">
        <v/>
      </c>
      <c r="AG124" s="44" t="str">
        <v/>
      </c>
      <c r="AH124" s="44" t="str">
        <v/>
      </c>
      <c r="AI124" s="44" t="str">
        <v/>
      </c>
      <c r="AJ124" s="44" t="str">
        <v/>
      </c>
      <c r="AK124" s="44" t="str">
        <v/>
      </c>
      <c r="AL124" s="44" t="str">
        <v/>
      </c>
      <c r="AM124" s="44" t="str">
        <v/>
      </c>
      <c r="AN124" s="44" t="str">
        <v/>
      </c>
      <c r="AO124" s="44" t="str">
        <v/>
      </c>
      <c r="AP124" s="44" t="str">
        <v/>
      </c>
      <c r="AQ124" s="44" t="str">
        <v/>
      </c>
      <c r="AR124" s="44" t="str">
        <v/>
      </c>
      <c r="AS124" s="44" t="str">
        <v/>
      </c>
      <c r="AT124" s="44" t="str">
        <v/>
      </c>
      <c r="AU124" s="44" t="str">
        <v/>
      </c>
      <c r="AV124" s="44" t="str">
        <v/>
      </c>
      <c r="AW124" s="44" t="str">
        <v/>
      </c>
      <c r="AX124" s="44" t="str">
        <v/>
      </c>
      <c r="AY124" s="44" t="str">
        <v/>
      </c>
      <c r="AZ124" s="44" t="str">
        <v/>
      </c>
      <c r="BA124" s="44" t="str">
        <v/>
      </c>
      <c r="BB124" s="44" t="str">
        <v/>
      </c>
      <c r="BC124" s="44" t="str">
        <v/>
      </c>
      <c r="BD124" s="44" t="str">
        <v/>
      </c>
      <c r="BE124" s="44" t="str">
        <v/>
      </c>
      <c r="BF124" s="44" t="str">
        <v/>
      </c>
      <c r="BG124" s="44" t="str">
        <v/>
      </c>
      <c r="BH124" s="44" t="str">
        <v/>
      </c>
      <c r="BI124" s="44" t="str">
        <v/>
      </c>
      <c r="BJ124" s="44" t="str">
        <v/>
      </c>
      <c r="BK124" s="44" t="str">
        <v/>
      </c>
      <c r="BL124" s="44" t="str">
        <v/>
      </c>
      <c r="BM124" s="44" t="str">
        <v/>
      </c>
      <c r="BN124" s="44" t="str">
        <v/>
      </c>
      <c r="BO124" s="44" t="str">
        <v/>
      </c>
      <c r="BP124" s="44" t="str">
        <v/>
      </c>
      <c r="BQ124" s="44" t="str">
        <v/>
      </c>
      <c r="BR124" s="44" t="str">
        <v/>
      </c>
      <c r="BS124" s="44" t="str">
        <v/>
      </c>
      <c r="BT124" s="44" t="str">
        <v/>
      </c>
      <c r="BU124" s="44" t="str">
        <v/>
      </c>
      <c r="BV124" s="44" t="str">
        <v/>
      </c>
      <c r="BW124" s="44" t="str">
        <v/>
      </c>
      <c r="BX124" s="44" t="str">
        <v/>
      </c>
      <c r="BY124" s="44" t="str">
        <v/>
      </c>
      <c r="BZ124" s="44" t="str">
        <v/>
      </c>
    </row>
    <row r="125" spans="1:78" x14ac:dyDescent="0.2">
      <c r="A125" s="104" t="str">
        <v/>
      </c>
      <c r="B125" t="s">
        <v>75</v>
      </c>
      <c r="C125" t="s">
        <v>32</v>
      </c>
      <c r="D125" s="49">
        <f>DATE($C$1+1,7,21)</f>
        <v>46589</v>
      </c>
      <c r="F125" s="44" t="str">
        <v/>
      </c>
      <c r="G125" s="44" t="str">
        <v/>
      </c>
      <c r="H125" s="44" t="str">
        <v/>
      </c>
      <c r="I125" s="44" t="str">
        <v/>
      </c>
      <c r="J125" s="44" t="str">
        <v/>
      </c>
      <c r="K125" s="44" t="str">
        <v/>
      </c>
      <c r="L125" s="44" t="str">
        <v/>
      </c>
      <c r="M125" s="44" t="str">
        <v/>
      </c>
      <c r="N125" s="44" t="str">
        <v/>
      </c>
      <c r="O125" s="44" t="str">
        <v/>
      </c>
      <c r="P125" s="44" t="str">
        <v>x</v>
      </c>
      <c r="Q125" s="44" t="str">
        <v/>
      </c>
      <c r="R125" s="44" t="str">
        <v/>
      </c>
      <c r="S125" s="44" t="str">
        <v/>
      </c>
      <c r="T125" s="44" t="str">
        <v/>
      </c>
      <c r="U125" s="44" t="str">
        <v/>
      </c>
      <c r="V125" s="44" t="str">
        <v/>
      </c>
      <c r="W125" s="44" t="str">
        <v/>
      </c>
      <c r="X125" s="44" t="str">
        <v/>
      </c>
      <c r="Y125" s="44" t="str">
        <v/>
      </c>
      <c r="Z125" s="44" t="str">
        <v/>
      </c>
      <c r="AA125" s="44" t="str">
        <v/>
      </c>
      <c r="AB125" s="44" t="str">
        <v/>
      </c>
      <c r="AC125" s="44" t="str">
        <v/>
      </c>
      <c r="AD125" s="44" t="str">
        <v/>
      </c>
      <c r="AE125" s="44" t="str">
        <v/>
      </c>
      <c r="AF125" s="44" t="str">
        <v/>
      </c>
      <c r="AG125" s="44" t="str">
        <v/>
      </c>
      <c r="AH125" s="44" t="str">
        <v/>
      </c>
      <c r="AI125" s="44" t="str">
        <v/>
      </c>
      <c r="AJ125" s="44" t="str">
        <v/>
      </c>
      <c r="AK125" s="44" t="str">
        <v/>
      </c>
      <c r="AL125" s="44" t="str">
        <v/>
      </c>
      <c r="AM125" s="44" t="str">
        <v/>
      </c>
      <c r="AN125" s="44" t="str">
        <v/>
      </c>
      <c r="AO125" s="44" t="str">
        <v/>
      </c>
      <c r="AP125" s="44" t="str">
        <v/>
      </c>
      <c r="AQ125" s="44" t="str">
        <v/>
      </c>
      <c r="AR125" s="44" t="str">
        <v/>
      </c>
      <c r="AS125" s="44" t="str">
        <v/>
      </c>
      <c r="AT125" s="44" t="str">
        <v/>
      </c>
      <c r="AU125" s="44" t="str">
        <v/>
      </c>
      <c r="AV125" s="44" t="str">
        <v/>
      </c>
      <c r="AW125" s="44" t="str">
        <v/>
      </c>
      <c r="AX125" s="44" t="str">
        <v/>
      </c>
      <c r="AY125" s="44" t="str">
        <v/>
      </c>
      <c r="AZ125" s="44" t="str">
        <v/>
      </c>
      <c r="BA125" s="44" t="str">
        <v/>
      </c>
      <c r="BB125" s="44" t="str">
        <v/>
      </c>
      <c r="BC125" s="44" t="str">
        <v/>
      </c>
      <c r="BD125" s="44" t="str">
        <v/>
      </c>
      <c r="BE125" s="44" t="str">
        <v/>
      </c>
      <c r="BF125" s="44" t="str">
        <v/>
      </c>
      <c r="BG125" s="44" t="str">
        <v/>
      </c>
      <c r="BH125" s="44" t="str">
        <v/>
      </c>
      <c r="BI125" s="44" t="str">
        <v/>
      </c>
      <c r="BJ125" s="44" t="str">
        <v/>
      </c>
      <c r="BK125" s="44" t="str">
        <v/>
      </c>
      <c r="BL125" s="44" t="str">
        <v/>
      </c>
      <c r="BM125" s="44" t="str">
        <v/>
      </c>
      <c r="BN125" s="44" t="str">
        <v/>
      </c>
      <c r="BO125" s="44" t="str">
        <v/>
      </c>
      <c r="BP125" s="44" t="str">
        <v/>
      </c>
      <c r="BQ125" s="44" t="str">
        <v/>
      </c>
      <c r="BR125" s="44" t="str">
        <v/>
      </c>
      <c r="BS125" s="44" t="str">
        <v/>
      </c>
      <c r="BT125" s="44" t="str">
        <v/>
      </c>
      <c r="BU125" s="44" t="str">
        <v/>
      </c>
      <c r="BV125" s="44" t="str">
        <v/>
      </c>
      <c r="BW125" s="44" t="str">
        <v/>
      </c>
      <c r="BX125" s="44" t="str">
        <v/>
      </c>
      <c r="BY125" s="44" t="str">
        <v/>
      </c>
      <c r="BZ125" s="44" t="str">
        <v/>
      </c>
    </row>
    <row r="126" spans="1:78" x14ac:dyDescent="0.2">
      <c r="A126" s="104" t="str">
        <v/>
      </c>
      <c r="B126" t="s">
        <v>75</v>
      </c>
      <c r="C126" t="s">
        <v>33</v>
      </c>
      <c r="D126" s="49">
        <f>DATE($C$1+1,6,23)</f>
        <v>46561</v>
      </c>
      <c r="F126" s="44" t="str">
        <v/>
      </c>
      <c r="G126" s="44" t="str">
        <v/>
      </c>
      <c r="H126" s="44" t="str">
        <v/>
      </c>
      <c r="I126" s="44" t="str">
        <v/>
      </c>
      <c r="J126" s="44" t="str">
        <v/>
      </c>
      <c r="K126" s="44" t="str">
        <v/>
      </c>
      <c r="L126" s="44" t="str">
        <v/>
      </c>
      <c r="M126" s="44" t="str">
        <v/>
      </c>
      <c r="N126" s="44" t="str">
        <v/>
      </c>
      <c r="O126" s="44" t="str">
        <v/>
      </c>
      <c r="P126" s="44" t="str">
        <v/>
      </c>
      <c r="Q126" s="44" t="str">
        <v>x</v>
      </c>
      <c r="R126" s="44" t="str">
        <v/>
      </c>
      <c r="S126" s="44" t="str">
        <v/>
      </c>
      <c r="T126" s="44" t="str">
        <v/>
      </c>
      <c r="U126" s="44" t="str">
        <v/>
      </c>
      <c r="V126" s="44" t="str">
        <v/>
      </c>
      <c r="W126" s="44" t="str">
        <v/>
      </c>
      <c r="X126" s="44" t="str">
        <v/>
      </c>
      <c r="Y126" s="44" t="str">
        <v/>
      </c>
      <c r="Z126" s="44" t="str">
        <v/>
      </c>
      <c r="AA126" s="44" t="str">
        <v/>
      </c>
      <c r="AB126" s="44" t="str">
        <v/>
      </c>
      <c r="AC126" s="44" t="str">
        <v/>
      </c>
      <c r="AD126" s="44" t="str">
        <v/>
      </c>
      <c r="AE126" s="44" t="str">
        <v/>
      </c>
      <c r="AF126" s="44" t="str">
        <v/>
      </c>
      <c r="AG126" s="44" t="str">
        <v/>
      </c>
      <c r="AH126" s="44" t="str">
        <v/>
      </c>
      <c r="AI126" s="44" t="str">
        <v/>
      </c>
      <c r="AJ126" s="44" t="str">
        <v/>
      </c>
      <c r="AK126" s="44" t="str">
        <v/>
      </c>
      <c r="AL126" s="44" t="str">
        <v/>
      </c>
      <c r="AM126" s="44" t="str">
        <v/>
      </c>
      <c r="AN126" s="44" t="str">
        <v/>
      </c>
      <c r="AO126" s="44" t="str">
        <v/>
      </c>
      <c r="AP126" s="44" t="str">
        <v/>
      </c>
      <c r="AQ126" s="44" t="str">
        <v/>
      </c>
      <c r="AR126" s="44" t="str">
        <v/>
      </c>
      <c r="AS126" s="44" t="str">
        <v/>
      </c>
      <c r="AT126" s="44" t="str">
        <v/>
      </c>
      <c r="AU126" s="44" t="str">
        <v/>
      </c>
      <c r="AV126" s="44" t="str">
        <v/>
      </c>
      <c r="AW126" s="44" t="str">
        <v/>
      </c>
      <c r="AX126" s="44" t="str">
        <v/>
      </c>
      <c r="AY126" s="44" t="str">
        <v/>
      </c>
      <c r="AZ126" s="44" t="str">
        <v/>
      </c>
      <c r="BA126" s="44" t="str">
        <v/>
      </c>
      <c r="BB126" s="44" t="str">
        <v/>
      </c>
      <c r="BC126" s="44" t="str">
        <v/>
      </c>
      <c r="BD126" s="44" t="str">
        <v/>
      </c>
      <c r="BE126" s="44" t="str">
        <v/>
      </c>
      <c r="BF126" s="44" t="str">
        <v/>
      </c>
      <c r="BG126" s="44" t="str">
        <v/>
      </c>
      <c r="BH126" s="44" t="str">
        <v/>
      </c>
      <c r="BI126" s="44" t="str">
        <v/>
      </c>
      <c r="BJ126" s="44" t="str">
        <v/>
      </c>
      <c r="BK126" s="44" t="str">
        <v/>
      </c>
      <c r="BL126" s="44" t="str">
        <v/>
      </c>
      <c r="BM126" s="44" t="str">
        <v/>
      </c>
      <c r="BN126" s="44" t="str">
        <v/>
      </c>
      <c r="BO126" s="44" t="str">
        <v/>
      </c>
      <c r="BP126" s="44" t="str">
        <v/>
      </c>
      <c r="BQ126" s="44" t="str">
        <v/>
      </c>
      <c r="BR126" s="44" t="str">
        <v/>
      </c>
      <c r="BS126" s="44" t="str">
        <v/>
      </c>
      <c r="BT126" s="44" t="str">
        <v/>
      </c>
      <c r="BU126" s="44" t="str">
        <v/>
      </c>
      <c r="BV126" s="44" t="str">
        <v/>
      </c>
      <c r="BW126" s="44" t="str">
        <v/>
      </c>
      <c r="BX126" s="44" t="str">
        <v/>
      </c>
      <c r="BY126" s="44" t="str">
        <v/>
      </c>
      <c r="BZ126" s="44" t="str">
        <v/>
      </c>
    </row>
    <row r="127" spans="1:78" x14ac:dyDescent="0.2">
      <c r="A127" s="104" t="str">
        <v/>
      </c>
      <c r="B127" t="s">
        <v>75</v>
      </c>
      <c r="C127" t="s">
        <v>34</v>
      </c>
      <c r="D127" s="49">
        <f>DATE($C$1+1,6,24)</f>
        <v>46562</v>
      </c>
      <c r="F127" s="44" t="str">
        <v/>
      </c>
      <c r="G127" s="44" t="str">
        <v/>
      </c>
      <c r="H127" s="44" t="str">
        <v/>
      </c>
      <c r="I127" s="44" t="str">
        <v/>
      </c>
      <c r="J127" s="44" t="str">
        <v/>
      </c>
      <c r="K127" s="44" t="str">
        <v/>
      </c>
      <c r="L127" s="44" t="str">
        <v/>
      </c>
      <c r="M127" s="44" t="str">
        <v/>
      </c>
      <c r="N127" s="44" t="str">
        <v/>
      </c>
      <c r="O127" s="44" t="str">
        <v/>
      </c>
      <c r="P127" s="44" t="str">
        <v/>
      </c>
      <c r="Q127" s="44" t="str">
        <v/>
      </c>
      <c r="R127" s="44" t="str">
        <v>x</v>
      </c>
      <c r="S127" s="44" t="str">
        <v/>
      </c>
      <c r="T127" s="44" t="str">
        <v/>
      </c>
      <c r="U127" s="44" t="str">
        <v/>
      </c>
      <c r="V127" s="44" t="str">
        <v/>
      </c>
      <c r="W127" s="44" t="str">
        <v/>
      </c>
      <c r="X127" s="44" t="str">
        <v/>
      </c>
      <c r="Y127" s="44" t="str">
        <v/>
      </c>
      <c r="Z127" s="44" t="str">
        <v/>
      </c>
      <c r="AA127" s="44" t="str">
        <v/>
      </c>
      <c r="AB127" s="44" t="str">
        <v/>
      </c>
      <c r="AC127" s="44" t="str">
        <v/>
      </c>
      <c r="AD127" s="44" t="str">
        <v/>
      </c>
      <c r="AE127" s="44" t="str">
        <v/>
      </c>
      <c r="AF127" s="44" t="str">
        <v/>
      </c>
      <c r="AG127" s="44" t="str">
        <v/>
      </c>
      <c r="AH127" s="44" t="str">
        <v/>
      </c>
      <c r="AI127" s="44" t="str">
        <v/>
      </c>
      <c r="AJ127" s="44" t="str">
        <v/>
      </c>
      <c r="AK127" s="44" t="str">
        <v/>
      </c>
      <c r="AL127" s="44" t="str">
        <v/>
      </c>
      <c r="AM127" s="44" t="str">
        <v/>
      </c>
      <c r="AN127" s="44" t="str">
        <v/>
      </c>
      <c r="AO127" s="44" t="str">
        <v/>
      </c>
      <c r="AP127" s="44" t="str">
        <v/>
      </c>
      <c r="AQ127" s="44" t="str">
        <v/>
      </c>
      <c r="AR127" s="44" t="str">
        <v/>
      </c>
      <c r="AS127" s="44" t="str">
        <v/>
      </c>
      <c r="AT127" s="44" t="str">
        <v/>
      </c>
      <c r="AU127" s="44" t="str">
        <v/>
      </c>
      <c r="AV127" s="44" t="str">
        <v/>
      </c>
      <c r="AW127" s="44" t="str">
        <v/>
      </c>
      <c r="AX127" s="44" t="str">
        <v/>
      </c>
      <c r="AY127" s="44" t="str">
        <v/>
      </c>
      <c r="AZ127" s="44" t="str">
        <v/>
      </c>
      <c r="BA127" s="44" t="str">
        <v/>
      </c>
      <c r="BB127" s="44" t="str">
        <v/>
      </c>
      <c r="BC127" s="44" t="str">
        <v/>
      </c>
      <c r="BD127" s="44" t="str">
        <v/>
      </c>
      <c r="BE127" s="44" t="str">
        <v/>
      </c>
      <c r="BF127" s="44" t="str">
        <v/>
      </c>
      <c r="BG127" s="44" t="str">
        <v/>
      </c>
      <c r="BH127" s="44" t="str">
        <v/>
      </c>
      <c r="BI127" s="44" t="str">
        <v/>
      </c>
      <c r="BJ127" s="44" t="str">
        <v/>
      </c>
      <c r="BK127" s="44" t="str">
        <v/>
      </c>
      <c r="BL127" s="44" t="str">
        <v/>
      </c>
      <c r="BM127" s="44" t="str">
        <v/>
      </c>
      <c r="BN127" s="44" t="str">
        <v/>
      </c>
      <c r="BO127" s="44" t="str">
        <v/>
      </c>
      <c r="BP127" s="44" t="str">
        <v/>
      </c>
      <c r="BQ127" s="44" t="str">
        <v/>
      </c>
      <c r="BR127" s="44" t="str">
        <v/>
      </c>
      <c r="BS127" s="44" t="str">
        <v/>
      </c>
      <c r="BT127" s="44" t="str">
        <v/>
      </c>
      <c r="BU127" s="44" t="str">
        <v/>
      </c>
      <c r="BV127" s="44" t="str">
        <v/>
      </c>
      <c r="BW127" s="44" t="str">
        <v/>
      </c>
      <c r="BX127" s="44" t="str">
        <v/>
      </c>
      <c r="BY127" s="44" t="str">
        <v/>
      </c>
      <c r="BZ127" s="44" t="str">
        <v/>
      </c>
    </row>
    <row r="128" spans="1:78" x14ac:dyDescent="0.2">
      <c r="A128" s="104" t="str">
        <v/>
      </c>
      <c r="B128" t="s">
        <v>73</v>
      </c>
      <c r="C128" t="s">
        <v>66</v>
      </c>
      <c r="D128" s="49">
        <f>DATE($C$1+1,9,8)-WEEKDAY(DATE($C$1+1,9,6))</f>
        <v>46636</v>
      </c>
      <c r="F128" s="44" t="str">
        <v/>
      </c>
      <c r="G128" s="44" t="str">
        <v/>
      </c>
      <c r="H128" s="44" t="str">
        <v/>
      </c>
      <c r="I128" s="44" t="str">
        <v/>
      </c>
      <c r="J128" s="44" t="str">
        <v/>
      </c>
      <c r="K128" s="44" t="str">
        <v/>
      </c>
      <c r="L128" s="44" t="str">
        <v/>
      </c>
      <c r="M128" s="44" t="str">
        <v/>
      </c>
      <c r="N128" s="44" t="str">
        <v/>
      </c>
      <c r="O128" s="44" t="str">
        <v/>
      </c>
      <c r="P128" s="44" t="str">
        <v/>
      </c>
      <c r="Q128" s="44" t="str">
        <v/>
      </c>
      <c r="R128" s="44" t="str">
        <v>x</v>
      </c>
      <c r="S128" s="44" t="str">
        <v/>
      </c>
      <c r="T128" s="44" t="str">
        <v/>
      </c>
      <c r="U128" s="44" t="str">
        <v/>
      </c>
      <c r="V128" s="44" t="str">
        <v/>
      </c>
      <c r="W128" s="44" t="str">
        <v/>
      </c>
      <c r="X128" s="44" t="str">
        <v/>
      </c>
      <c r="Y128" s="44" t="str">
        <v/>
      </c>
      <c r="Z128" s="44" t="str">
        <v/>
      </c>
      <c r="AA128" s="44" t="str">
        <v/>
      </c>
      <c r="AB128" s="44" t="str">
        <v/>
      </c>
      <c r="AC128" s="44" t="str">
        <v/>
      </c>
      <c r="AD128" s="44" t="str">
        <v/>
      </c>
      <c r="AE128" s="44" t="str">
        <v/>
      </c>
      <c r="AF128" s="44" t="str">
        <v/>
      </c>
      <c r="AG128" s="44" t="str">
        <v/>
      </c>
      <c r="AH128" s="44" t="str">
        <v/>
      </c>
      <c r="AI128" s="44" t="str">
        <v/>
      </c>
      <c r="AJ128" s="44" t="str">
        <v/>
      </c>
      <c r="AK128" s="44" t="str">
        <v/>
      </c>
      <c r="AL128" s="44" t="str">
        <v/>
      </c>
      <c r="AM128" s="44" t="str">
        <v/>
      </c>
      <c r="AN128" s="44" t="str">
        <v/>
      </c>
      <c r="AO128" s="44" t="str">
        <v/>
      </c>
      <c r="AP128" s="44" t="str">
        <v/>
      </c>
      <c r="AQ128" s="44" t="str">
        <v/>
      </c>
      <c r="AR128" s="44" t="str">
        <v/>
      </c>
      <c r="AS128" s="44" t="str">
        <v/>
      </c>
      <c r="AT128" s="44" t="str">
        <v/>
      </c>
      <c r="AU128" s="44" t="str">
        <v/>
      </c>
      <c r="AV128" s="44" t="str">
        <v/>
      </c>
      <c r="AW128" s="44" t="str">
        <v/>
      </c>
      <c r="AX128" s="44" t="str">
        <v/>
      </c>
      <c r="AY128" s="44" t="str">
        <v/>
      </c>
      <c r="AZ128" s="44" t="str">
        <v/>
      </c>
      <c r="BA128" s="44" t="str">
        <v/>
      </c>
      <c r="BB128" s="44" t="str">
        <v/>
      </c>
      <c r="BC128" s="44" t="str">
        <v/>
      </c>
      <c r="BD128" s="44" t="str">
        <v/>
      </c>
      <c r="BE128" s="44" t="str">
        <v/>
      </c>
      <c r="BF128" s="44" t="str">
        <v/>
      </c>
      <c r="BG128" s="44" t="str">
        <v/>
      </c>
      <c r="BH128" s="44" t="str">
        <v/>
      </c>
      <c r="BI128" s="44" t="str">
        <v/>
      </c>
      <c r="BJ128" s="44" t="str">
        <v/>
      </c>
      <c r="BK128" s="44" t="str">
        <v/>
      </c>
      <c r="BL128" s="44" t="str">
        <v/>
      </c>
      <c r="BM128" s="44" t="str">
        <v/>
      </c>
      <c r="BN128" s="44" t="str">
        <v/>
      </c>
      <c r="BO128" s="44" t="str">
        <v/>
      </c>
      <c r="BP128" s="44" t="str">
        <v/>
      </c>
      <c r="BQ128" s="44" t="str">
        <v/>
      </c>
      <c r="BR128" s="44" t="str">
        <v/>
      </c>
      <c r="BS128" s="44" t="str">
        <v/>
      </c>
      <c r="BT128" s="44" t="str">
        <v/>
      </c>
      <c r="BU128" s="44" t="str">
        <v/>
      </c>
      <c r="BV128" s="44" t="str">
        <v/>
      </c>
      <c r="BW128" s="44" t="str">
        <v/>
      </c>
      <c r="BX128" s="44" t="str">
        <v/>
      </c>
      <c r="BY128" s="44" t="str">
        <v/>
      </c>
      <c r="BZ128" s="44" t="str">
        <v/>
      </c>
    </row>
    <row r="129" spans="1:78" x14ac:dyDescent="0.2">
      <c r="A129" s="104">
        <v>46537</v>
      </c>
      <c r="B129" t="s">
        <v>205</v>
      </c>
      <c r="D129" s="49">
        <f>DATE($C$1+1,6,1)-WEEKDAY(DATE($C$1+1,5,31))</f>
        <v>46537</v>
      </c>
      <c r="F129" s="44" t="str">
        <v>x</v>
      </c>
      <c r="G129" s="44" t="str">
        <v>x</v>
      </c>
      <c r="H129" s="44" t="str">
        <v>x</v>
      </c>
      <c r="I129" s="44" t="str">
        <v>x</v>
      </c>
      <c r="J129" s="44" t="str">
        <v>x</v>
      </c>
      <c r="K129" s="44" t="str">
        <v>x</v>
      </c>
      <c r="L129" s="44" t="str">
        <v>x</v>
      </c>
      <c r="M129" s="44" t="str">
        <v>x</v>
      </c>
      <c r="N129" s="44" t="str">
        <v>x</v>
      </c>
      <c r="O129" s="44" t="str">
        <v>x</v>
      </c>
      <c r="P129" s="44" t="str">
        <v/>
      </c>
      <c r="Q129" s="44" t="str">
        <v/>
      </c>
      <c r="R129" s="44" t="str">
        <v/>
      </c>
      <c r="S129" s="44" t="str">
        <v/>
      </c>
      <c r="T129" s="44" t="str">
        <v/>
      </c>
      <c r="U129" s="44" t="str">
        <v/>
      </c>
      <c r="V129" s="44" t="str">
        <v/>
      </c>
      <c r="W129" s="44" t="str">
        <v/>
      </c>
      <c r="X129" s="44" t="str">
        <v/>
      </c>
      <c r="Y129" s="44" t="str">
        <v/>
      </c>
      <c r="Z129" s="44" t="str">
        <v/>
      </c>
      <c r="AA129" s="44" t="str">
        <v/>
      </c>
      <c r="AB129" s="44" t="str">
        <v/>
      </c>
      <c r="AC129" s="44" t="str">
        <v/>
      </c>
      <c r="AD129" s="44" t="str">
        <v/>
      </c>
      <c r="AE129" s="44" t="str">
        <v/>
      </c>
      <c r="AF129" s="44" t="str">
        <v/>
      </c>
      <c r="AG129" s="44" t="str">
        <v/>
      </c>
      <c r="AH129" s="44" t="str">
        <v/>
      </c>
      <c r="AI129" s="44" t="str">
        <v/>
      </c>
      <c r="AJ129" s="44" t="str">
        <v/>
      </c>
      <c r="AK129" s="44" t="str">
        <v/>
      </c>
      <c r="AL129" s="44" t="str">
        <v/>
      </c>
      <c r="AM129" s="44" t="str">
        <v/>
      </c>
      <c r="AN129" s="44" t="str">
        <v/>
      </c>
      <c r="AO129" s="44" t="str">
        <v/>
      </c>
      <c r="AP129" s="44" t="str">
        <v/>
      </c>
      <c r="AQ129" s="44" t="str">
        <v/>
      </c>
      <c r="AR129" s="44" t="str">
        <v/>
      </c>
      <c r="AS129" s="44" t="str">
        <v/>
      </c>
      <c r="AT129" s="44" t="str">
        <v/>
      </c>
      <c r="AU129" s="44" t="str">
        <v/>
      </c>
      <c r="AV129" s="44" t="str">
        <v/>
      </c>
      <c r="AW129" s="44" t="str">
        <v/>
      </c>
      <c r="AX129" s="44" t="str">
        <v/>
      </c>
      <c r="AY129" s="44" t="str">
        <v/>
      </c>
      <c r="AZ129" s="44" t="str">
        <v/>
      </c>
      <c r="BA129" s="44" t="str">
        <v/>
      </c>
      <c r="BB129" s="44" t="str">
        <v/>
      </c>
      <c r="BC129" s="44" t="str">
        <v/>
      </c>
      <c r="BD129" s="44" t="str">
        <v/>
      </c>
      <c r="BE129" s="44" t="str">
        <v/>
      </c>
      <c r="BF129" s="44" t="str">
        <v/>
      </c>
      <c r="BG129" s="44" t="str">
        <v/>
      </c>
      <c r="BH129" s="44" t="str">
        <v/>
      </c>
      <c r="BI129" s="44" t="str">
        <v/>
      </c>
      <c r="BJ129" s="44" t="str">
        <v/>
      </c>
      <c r="BK129" s="44" t="str">
        <v/>
      </c>
      <c r="BL129" s="44" t="str">
        <v/>
      </c>
      <c r="BM129" s="44" t="str">
        <v/>
      </c>
      <c r="BN129" s="44" t="str">
        <v/>
      </c>
      <c r="BO129" s="44" t="str">
        <v/>
      </c>
      <c r="BP129" s="44" t="str">
        <v/>
      </c>
      <c r="BQ129" s="44" t="str">
        <v/>
      </c>
      <c r="BR129" s="44" t="str">
        <v/>
      </c>
      <c r="BS129" s="44" t="str">
        <v/>
      </c>
      <c r="BT129" s="44" t="str">
        <v/>
      </c>
      <c r="BU129" s="44" t="str">
        <v/>
      </c>
      <c r="BV129" s="44" t="str">
        <v/>
      </c>
      <c r="BW129" s="44" t="str">
        <v/>
      </c>
      <c r="BX129" s="44" t="str">
        <v/>
      </c>
      <c r="BY129" s="44" t="str">
        <v/>
      </c>
      <c r="BZ129" s="44" t="str">
        <v/>
      </c>
    </row>
    <row r="130" spans="1:78" x14ac:dyDescent="0.2">
      <c r="A130" s="104" t="str">
        <v/>
      </c>
      <c r="B130" t="s">
        <v>205</v>
      </c>
      <c r="D130" s="49" t="str">
        <f>IF(D129=D113,D129+7,"")</f>
        <v/>
      </c>
      <c r="F130" s="44" t="str">
        <v>x</v>
      </c>
      <c r="G130" s="44" t="str">
        <v>x</v>
      </c>
      <c r="H130" s="44" t="str">
        <v>x</v>
      </c>
      <c r="I130" s="44" t="str">
        <v>x</v>
      </c>
      <c r="J130" s="44" t="str">
        <v>x</v>
      </c>
      <c r="K130" s="44" t="str">
        <v>x</v>
      </c>
      <c r="L130" s="44" t="str">
        <v>x</v>
      </c>
      <c r="M130" s="44" t="str">
        <v>x</v>
      </c>
      <c r="N130" s="44" t="str">
        <v>x</v>
      </c>
      <c r="O130" s="44" t="str">
        <v>x</v>
      </c>
      <c r="P130" s="44" t="str">
        <v/>
      </c>
      <c r="Q130" s="44" t="str">
        <v/>
      </c>
      <c r="R130" s="44" t="str">
        <v/>
      </c>
      <c r="S130" s="44" t="str">
        <v/>
      </c>
      <c r="T130" s="44" t="str">
        <v/>
      </c>
      <c r="U130" s="44" t="str">
        <v/>
      </c>
      <c r="V130" s="44" t="str">
        <v/>
      </c>
      <c r="W130" s="44" t="str">
        <v/>
      </c>
      <c r="X130" s="44" t="str">
        <v/>
      </c>
      <c r="Y130" s="44" t="str">
        <v/>
      </c>
      <c r="Z130" s="44" t="str">
        <v/>
      </c>
      <c r="AA130" s="44" t="str">
        <v/>
      </c>
      <c r="AB130" s="44" t="str">
        <v/>
      </c>
      <c r="AC130" s="44" t="str">
        <v/>
      </c>
      <c r="AD130" s="44" t="str">
        <v/>
      </c>
      <c r="AE130" s="44" t="str">
        <v/>
      </c>
      <c r="AF130" s="44" t="str">
        <v/>
      </c>
      <c r="AG130" s="44" t="str">
        <v/>
      </c>
      <c r="AH130" s="44" t="str">
        <v/>
      </c>
      <c r="AI130" s="44" t="str">
        <v/>
      </c>
      <c r="AJ130" s="44" t="str">
        <v/>
      </c>
      <c r="AK130" s="44" t="str">
        <v/>
      </c>
      <c r="AL130" s="44" t="str">
        <v/>
      </c>
      <c r="AM130" s="44" t="str">
        <v/>
      </c>
      <c r="AN130" s="44" t="str">
        <v/>
      </c>
      <c r="AO130" s="44" t="str">
        <v/>
      </c>
      <c r="AP130" s="44" t="str">
        <v/>
      </c>
      <c r="AQ130" s="44" t="str">
        <v/>
      </c>
      <c r="AR130" s="44" t="str">
        <v/>
      </c>
      <c r="AS130" s="44" t="str">
        <v/>
      </c>
      <c r="AT130" s="44" t="str">
        <v/>
      </c>
      <c r="AU130" s="44" t="str">
        <v/>
      </c>
      <c r="AV130" s="44" t="str">
        <v/>
      </c>
      <c r="AW130" s="44" t="str">
        <v/>
      </c>
      <c r="AX130" s="44" t="str">
        <v/>
      </c>
      <c r="AY130" s="44" t="str">
        <v/>
      </c>
      <c r="AZ130" s="44" t="str">
        <v/>
      </c>
      <c r="BA130" s="44" t="str">
        <v/>
      </c>
      <c r="BB130" s="44" t="str">
        <v/>
      </c>
      <c r="BC130" s="44" t="str">
        <v/>
      </c>
      <c r="BD130" s="44" t="str">
        <v/>
      </c>
      <c r="BE130" s="44" t="str">
        <v/>
      </c>
      <c r="BF130" s="44" t="str">
        <v/>
      </c>
      <c r="BG130" s="44" t="str">
        <v/>
      </c>
      <c r="BH130" s="44" t="str">
        <v/>
      </c>
      <c r="BI130" s="44" t="str">
        <v/>
      </c>
      <c r="BJ130" s="44" t="str">
        <v/>
      </c>
      <c r="BK130" s="44" t="str">
        <v/>
      </c>
      <c r="BL130" s="44" t="str">
        <v/>
      </c>
      <c r="BM130" s="44" t="str">
        <v/>
      </c>
      <c r="BN130" s="44" t="str">
        <v/>
      </c>
      <c r="BO130" s="44" t="str">
        <v/>
      </c>
      <c r="BP130" s="44" t="str">
        <v/>
      </c>
      <c r="BQ130" s="44" t="str">
        <v/>
      </c>
      <c r="BR130" s="44" t="str">
        <v/>
      </c>
      <c r="BS130" s="44" t="str">
        <v/>
      </c>
      <c r="BT130" s="44" t="str">
        <v/>
      </c>
      <c r="BU130" s="44" t="str">
        <v/>
      </c>
      <c r="BV130" s="44" t="str">
        <v/>
      </c>
      <c r="BW130" s="44" t="str">
        <v/>
      </c>
      <c r="BX130" s="44" t="str">
        <v/>
      </c>
      <c r="BY130" s="44" t="str">
        <v/>
      </c>
      <c r="BZ130" s="44" t="str">
        <v/>
      </c>
    </row>
    <row r="131" spans="1:78" x14ac:dyDescent="0.2">
      <c r="A131" s="104" t="str">
        <v/>
      </c>
      <c r="B131" t="s">
        <v>206</v>
      </c>
      <c r="D131" s="49">
        <f>DATE($C$1+1,6,22)-WEEKDAY(DATE($C$1+1,6,7))</f>
        <v>46558</v>
      </c>
      <c r="F131" s="44" t="str">
        <v/>
      </c>
      <c r="G131" s="44" t="str">
        <v/>
      </c>
      <c r="H131" s="44" t="str">
        <v/>
      </c>
      <c r="I131" s="44" t="str">
        <v/>
      </c>
      <c r="J131" s="44" t="str">
        <v/>
      </c>
      <c r="K131" s="44" t="str">
        <v/>
      </c>
      <c r="L131" s="44" t="str">
        <v/>
      </c>
      <c r="M131" s="44" t="str">
        <v/>
      </c>
      <c r="N131" s="44" t="str">
        <v/>
      </c>
      <c r="O131" s="44" t="str">
        <v/>
      </c>
      <c r="P131" s="44" t="str">
        <v/>
      </c>
      <c r="Q131" s="44" t="str">
        <v/>
      </c>
      <c r="R131" s="44" t="str">
        <v/>
      </c>
      <c r="S131" s="44" t="str">
        <v/>
      </c>
      <c r="T131" s="44" t="str">
        <v/>
      </c>
      <c r="U131" s="44" t="str">
        <v/>
      </c>
      <c r="V131" s="44" t="str">
        <v/>
      </c>
      <c r="W131" s="44" t="str">
        <v/>
      </c>
      <c r="X131" s="44" t="str">
        <v/>
      </c>
      <c r="Y131" s="44" t="str">
        <v/>
      </c>
      <c r="Z131" s="44" t="str">
        <v/>
      </c>
      <c r="AA131" s="44" t="str">
        <v/>
      </c>
      <c r="AB131" s="44" t="str">
        <v/>
      </c>
      <c r="AC131" s="44" t="str">
        <v/>
      </c>
      <c r="AD131" s="44" t="str">
        <v/>
      </c>
      <c r="AE131" s="44" t="str">
        <v/>
      </c>
      <c r="AF131" s="44" t="str">
        <v/>
      </c>
      <c r="AG131" s="44" t="str">
        <v/>
      </c>
      <c r="AH131" s="44" t="str">
        <v/>
      </c>
      <c r="AI131" s="44" t="str">
        <v/>
      </c>
      <c r="AJ131" s="44" t="str">
        <v/>
      </c>
      <c r="AK131" s="44" t="str">
        <v/>
      </c>
      <c r="AL131" s="44" t="str">
        <v/>
      </c>
      <c r="AM131" s="44" t="str">
        <v/>
      </c>
      <c r="AN131" s="44" t="str">
        <v/>
      </c>
      <c r="AO131" s="44" t="str">
        <v/>
      </c>
      <c r="AP131" s="44" t="str">
        <v/>
      </c>
      <c r="AQ131" s="44" t="str">
        <v/>
      </c>
      <c r="AR131" s="44" t="str">
        <v/>
      </c>
      <c r="AS131" s="44" t="str">
        <v/>
      </c>
      <c r="AT131" s="44" t="str">
        <v/>
      </c>
      <c r="AU131" s="44" t="str">
        <v/>
      </c>
      <c r="AV131" s="44" t="str">
        <v/>
      </c>
      <c r="AW131" s="44" t="str">
        <v/>
      </c>
      <c r="AX131" s="44" t="str">
        <v/>
      </c>
      <c r="AY131" s="44" t="str">
        <v/>
      </c>
      <c r="AZ131" s="44" t="str">
        <v/>
      </c>
      <c r="BA131" s="44" t="str">
        <v/>
      </c>
      <c r="BB131" s="44" t="str">
        <v/>
      </c>
      <c r="BC131" s="44" t="str">
        <v/>
      </c>
      <c r="BD131" s="44" t="str">
        <v/>
      </c>
      <c r="BE131" s="44" t="str">
        <v/>
      </c>
      <c r="BF131" s="44" t="str">
        <v/>
      </c>
      <c r="BG131" s="44" t="str">
        <v/>
      </c>
      <c r="BH131" s="44" t="str">
        <v/>
      </c>
      <c r="BI131" s="44" t="str">
        <v/>
      </c>
      <c r="BJ131" s="44" t="str">
        <v/>
      </c>
      <c r="BK131" s="44" t="str">
        <v/>
      </c>
      <c r="BL131" s="44" t="str">
        <v/>
      </c>
      <c r="BM131" s="44" t="str">
        <v/>
      </c>
      <c r="BN131" s="44" t="str">
        <v/>
      </c>
      <c r="BO131" s="44" t="str">
        <v/>
      </c>
      <c r="BP131" s="44" t="str">
        <v/>
      </c>
      <c r="BQ131" s="44" t="str">
        <v/>
      </c>
      <c r="BR131" s="44" t="str">
        <v/>
      </c>
      <c r="BS131" s="44" t="str">
        <v/>
      </c>
      <c r="BT131" s="44" t="str">
        <v/>
      </c>
      <c r="BU131" s="44" t="str">
        <v/>
      </c>
      <c r="BV131" s="44" t="str">
        <v/>
      </c>
      <c r="BW131" s="44" t="str">
        <v/>
      </c>
      <c r="BX131" s="44" t="str">
        <v/>
      </c>
      <c r="BY131" s="44" t="str">
        <v/>
      </c>
      <c r="BZ131" s="44" t="str">
        <v/>
      </c>
    </row>
    <row r="132" spans="1:78" x14ac:dyDescent="0.2">
      <c r="A132" s="104" t="str">
        <v/>
      </c>
      <c r="B132" t="s">
        <v>207</v>
      </c>
      <c r="D132" s="49">
        <f>DATE($C$1+1,3,8)-WEEKDAY(DATE($C$1+1,3,7))</f>
        <v>46453</v>
      </c>
      <c r="F132" s="44" t="str">
        <v/>
      </c>
      <c r="G132" s="44" t="str">
        <v/>
      </c>
      <c r="H132" s="44" t="str">
        <v/>
      </c>
      <c r="I132" s="44" t="str">
        <v/>
      </c>
      <c r="J132" s="44" t="str">
        <v/>
      </c>
      <c r="K132" s="44" t="str">
        <v/>
      </c>
      <c r="L132" s="44" t="str">
        <v/>
      </c>
      <c r="M132" s="44" t="str">
        <v/>
      </c>
      <c r="N132" s="44" t="str">
        <v/>
      </c>
      <c r="O132" s="44" t="str">
        <v/>
      </c>
      <c r="P132" s="44" t="str">
        <v/>
      </c>
      <c r="Q132" s="44" t="str">
        <v/>
      </c>
      <c r="R132" s="44" t="str">
        <v/>
      </c>
      <c r="S132" s="44" t="str">
        <v/>
      </c>
      <c r="T132" s="44" t="str">
        <v/>
      </c>
      <c r="U132" s="44" t="str">
        <v/>
      </c>
      <c r="V132" s="44" t="str">
        <v/>
      </c>
      <c r="W132" s="44" t="str">
        <v/>
      </c>
      <c r="X132" s="44" t="str">
        <v/>
      </c>
      <c r="Y132" s="44" t="str">
        <v/>
      </c>
      <c r="Z132" s="44" t="str">
        <v/>
      </c>
      <c r="AA132" s="44" t="str">
        <v/>
      </c>
      <c r="AB132" s="44" t="str">
        <v/>
      </c>
      <c r="AC132" s="44" t="str">
        <v/>
      </c>
      <c r="AD132" s="44" t="str">
        <v/>
      </c>
      <c r="AE132" s="44" t="str">
        <v/>
      </c>
      <c r="AF132" s="44" t="str">
        <v/>
      </c>
      <c r="AG132" s="44" t="str">
        <v/>
      </c>
      <c r="AH132" s="44" t="str">
        <v/>
      </c>
      <c r="AI132" s="44" t="str">
        <v/>
      </c>
      <c r="AJ132" s="44" t="str">
        <v/>
      </c>
      <c r="AK132" s="44" t="str">
        <v/>
      </c>
      <c r="AL132" s="44" t="str">
        <v/>
      </c>
      <c r="AM132" s="44" t="str">
        <v/>
      </c>
      <c r="AN132" s="44" t="str">
        <v/>
      </c>
      <c r="AO132" s="44" t="str">
        <v/>
      </c>
      <c r="AP132" s="44" t="str">
        <v/>
      </c>
      <c r="AQ132" s="44" t="str">
        <v/>
      </c>
      <c r="AR132" s="44" t="str">
        <v/>
      </c>
      <c r="AS132" s="44" t="str">
        <v/>
      </c>
      <c r="AT132" s="44" t="str">
        <v/>
      </c>
      <c r="AU132" s="44" t="str">
        <v/>
      </c>
      <c r="AV132" s="44" t="str">
        <v/>
      </c>
      <c r="AW132" s="44" t="str">
        <v/>
      </c>
      <c r="AX132" s="44" t="str">
        <v/>
      </c>
      <c r="AY132" s="44" t="str">
        <v/>
      </c>
      <c r="AZ132" s="44" t="str">
        <v/>
      </c>
      <c r="BA132" s="44" t="str">
        <v/>
      </c>
      <c r="BB132" s="44" t="str">
        <v/>
      </c>
      <c r="BC132" s="44" t="str">
        <v/>
      </c>
      <c r="BD132" s="44" t="str">
        <v/>
      </c>
      <c r="BE132" s="44" t="str">
        <v/>
      </c>
      <c r="BF132" s="44" t="str">
        <v/>
      </c>
      <c r="BG132" s="44" t="str">
        <v/>
      </c>
      <c r="BH132" s="44" t="str">
        <v/>
      </c>
      <c r="BI132" s="44" t="str">
        <v/>
      </c>
      <c r="BJ132" s="44" t="str">
        <v/>
      </c>
      <c r="BK132" s="44" t="str">
        <v/>
      </c>
      <c r="BL132" s="44" t="str">
        <v/>
      </c>
      <c r="BM132" s="44" t="str">
        <v/>
      </c>
      <c r="BN132" s="44" t="str">
        <v/>
      </c>
      <c r="BO132" s="44" t="str">
        <v/>
      </c>
      <c r="BP132" s="44" t="str">
        <v/>
      </c>
      <c r="BQ132" s="44" t="str">
        <v/>
      </c>
      <c r="BR132" s="44" t="str">
        <v/>
      </c>
      <c r="BS132" s="44" t="str">
        <v/>
      </c>
      <c r="BT132" s="44" t="str">
        <v/>
      </c>
      <c r="BU132" s="44" t="str">
        <v/>
      </c>
      <c r="BV132" s="44" t="str">
        <v/>
      </c>
      <c r="BW132" s="44" t="str">
        <v/>
      </c>
      <c r="BX132" s="44" t="str">
        <v/>
      </c>
      <c r="BY132" s="44" t="str">
        <v/>
      </c>
      <c r="BZ132" s="44" t="str">
        <v/>
      </c>
    </row>
    <row r="133" spans="1:78" x14ac:dyDescent="0.2">
      <c r="A133" s="104" t="str">
        <v/>
      </c>
      <c r="B133" t="s">
        <v>82</v>
      </c>
      <c r="C133" t="s">
        <v>83</v>
      </c>
      <c r="D133" s="49">
        <f>DATE($C$1+1,1,9)-WEEKDAY(DATE($C$1+1,1,8))</f>
        <v>46390</v>
      </c>
      <c r="F133" s="44" t="str">
        <v/>
      </c>
      <c r="G133" s="44" t="str">
        <v/>
      </c>
      <c r="H133" s="44" t="str">
        <v/>
      </c>
      <c r="I133" s="44" t="str">
        <v/>
      </c>
      <c r="J133" s="44" t="str">
        <v/>
      </c>
      <c r="K133" s="44" t="str">
        <v/>
      </c>
      <c r="L133" s="44" t="str">
        <v/>
      </c>
      <c r="M133" s="44" t="str">
        <v/>
      </c>
      <c r="N133" s="44" t="str">
        <v/>
      </c>
      <c r="O133" s="44" t="str">
        <v/>
      </c>
      <c r="P133" s="44" t="str">
        <v/>
      </c>
      <c r="Q133" s="44" t="str">
        <v/>
      </c>
      <c r="R133" s="44" t="str">
        <v/>
      </c>
      <c r="S133" s="44" t="str">
        <v/>
      </c>
      <c r="T133" s="44" t="str">
        <v/>
      </c>
      <c r="U133" s="44" t="str">
        <v/>
      </c>
      <c r="V133" s="44" t="str">
        <v/>
      </c>
      <c r="W133" s="44" t="str">
        <v/>
      </c>
      <c r="X133" s="44" t="str">
        <v/>
      </c>
      <c r="Y133" s="44" t="str">
        <v/>
      </c>
      <c r="Z133" s="44" t="str">
        <v/>
      </c>
      <c r="AA133" s="44" t="str">
        <v/>
      </c>
      <c r="AB133" s="44" t="str">
        <v/>
      </c>
      <c r="AC133" s="44" t="str">
        <v/>
      </c>
      <c r="AD133" s="44" t="str">
        <v/>
      </c>
      <c r="AE133" s="44" t="str">
        <v/>
      </c>
      <c r="AF133" s="44" t="str">
        <v/>
      </c>
      <c r="AG133" s="44" t="str">
        <v/>
      </c>
      <c r="AH133" s="44" t="str">
        <v/>
      </c>
      <c r="AI133" s="44" t="str">
        <v/>
      </c>
      <c r="AJ133" s="44" t="str">
        <v/>
      </c>
      <c r="AK133" s="44" t="str">
        <v/>
      </c>
      <c r="AL133" s="44" t="str">
        <v/>
      </c>
      <c r="AM133" s="44" t="str">
        <v/>
      </c>
      <c r="AN133" s="44" t="str">
        <v/>
      </c>
      <c r="AO133" s="44" t="str">
        <v/>
      </c>
      <c r="AP133" s="44" t="str">
        <v/>
      </c>
      <c r="AQ133" s="44" t="str">
        <v/>
      </c>
      <c r="AR133" s="44" t="str">
        <v/>
      </c>
      <c r="AS133" s="44" t="str">
        <v/>
      </c>
      <c r="AT133" s="44" t="str">
        <v/>
      </c>
      <c r="AU133" s="44" t="str">
        <v/>
      </c>
      <c r="AV133" s="44" t="str">
        <v/>
      </c>
      <c r="AW133" s="44" t="str">
        <v/>
      </c>
      <c r="AX133" s="44" t="str">
        <v/>
      </c>
      <c r="AY133" s="44" t="str">
        <v/>
      </c>
      <c r="AZ133" s="44" t="str">
        <v/>
      </c>
      <c r="BA133" s="44" t="str">
        <v/>
      </c>
      <c r="BB133" s="44" t="str">
        <v/>
      </c>
      <c r="BC133" s="44" t="str">
        <v/>
      </c>
      <c r="BD133" s="44" t="str">
        <v/>
      </c>
      <c r="BE133" s="44" t="str">
        <v/>
      </c>
      <c r="BF133" s="44" t="str">
        <v/>
      </c>
      <c r="BG133" s="44" t="str">
        <v/>
      </c>
      <c r="BH133" s="44" t="str">
        <v/>
      </c>
      <c r="BI133" s="44" t="str">
        <v/>
      </c>
      <c r="BJ133" s="44" t="str">
        <v/>
      </c>
      <c r="BK133" s="44" t="str">
        <v/>
      </c>
      <c r="BL133" s="44" t="str">
        <v/>
      </c>
      <c r="BM133" s="44" t="str">
        <v/>
      </c>
      <c r="BN133" s="44" t="str">
        <v/>
      </c>
      <c r="BO133" s="44" t="str">
        <v/>
      </c>
      <c r="BP133" s="44" t="str">
        <v/>
      </c>
      <c r="BQ133" s="44" t="str">
        <v/>
      </c>
      <c r="BR133" s="44" t="str">
        <v/>
      </c>
      <c r="BS133" s="44" t="str">
        <v/>
      </c>
      <c r="BT133" s="44" t="str">
        <v/>
      </c>
      <c r="BU133" s="44" t="str">
        <v/>
      </c>
      <c r="BV133" s="44" t="str">
        <v/>
      </c>
      <c r="BW133" s="44" t="str">
        <v/>
      </c>
      <c r="BX133" s="44" t="str">
        <v/>
      </c>
      <c r="BY133" s="44" t="str">
        <v/>
      </c>
      <c r="BZ133" s="44" t="str">
        <v/>
      </c>
    </row>
    <row r="134" spans="1:78" x14ac:dyDescent="0.2">
      <c r="A134" s="104" t="str">
        <v/>
      </c>
      <c r="B134" t="s">
        <v>82</v>
      </c>
      <c r="C134" t="s">
        <v>84</v>
      </c>
      <c r="D134" s="49">
        <f>DATE($C$1+1,1,6)</f>
        <v>46393</v>
      </c>
      <c r="F134" s="44" t="str">
        <v/>
      </c>
      <c r="G134" s="44" t="str">
        <v/>
      </c>
      <c r="H134" s="44" t="str">
        <v/>
      </c>
      <c r="I134" s="44" t="str">
        <v/>
      </c>
      <c r="J134" s="44" t="str">
        <v/>
      </c>
      <c r="K134" s="44" t="str">
        <v/>
      </c>
      <c r="L134" s="44" t="str">
        <v/>
      </c>
      <c r="M134" s="44" t="str">
        <v/>
      </c>
      <c r="N134" s="44" t="str">
        <v/>
      </c>
      <c r="O134" s="44" t="str">
        <v/>
      </c>
      <c r="P134" s="44" t="str">
        <v/>
      </c>
      <c r="Q134" s="44" t="str">
        <v/>
      </c>
      <c r="R134" s="44" t="str">
        <v/>
      </c>
      <c r="S134" s="44" t="str">
        <v/>
      </c>
      <c r="T134" s="44" t="str">
        <v/>
      </c>
      <c r="U134" s="44" t="str">
        <v/>
      </c>
      <c r="V134" s="44" t="str">
        <v/>
      </c>
      <c r="W134" s="44" t="str">
        <v/>
      </c>
      <c r="X134" s="44" t="str">
        <v/>
      </c>
      <c r="Y134" s="44" t="str">
        <v/>
      </c>
      <c r="Z134" s="44" t="str">
        <v/>
      </c>
      <c r="AA134" s="44" t="str">
        <v/>
      </c>
      <c r="AB134" s="44" t="str">
        <v/>
      </c>
      <c r="AC134" s="44" t="str">
        <v/>
      </c>
      <c r="AD134" s="44" t="str">
        <v/>
      </c>
      <c r="AE134" s="44" t="str">
        <v/>
      </c>
      <c r="AF134" s="44" t="str">
        <v/>
      </c>
      <c r="AG134" s="44" t="str">
        <v/>
      </c>
      <c r="AH134" s="44" t="str">
        <v/>
      </c>
      <c r="AI134" s="44" t="str">
        <v/>
      </c>
      <c r="AJ134" s="44" t="str">
        <v/>
      </c>
      <c r="AK134" s="44" t="str">
        <v/>
      </c>
      <c r="AL134" s="44" t="str">
        <v/>
      </c>
      <c r="AM134" s="44" t="str">
        <v/>
      </c>
      <c r="AN134" s="44" t="str">
        <v>x</v>
      </c>
      <c r="AO134" s="44" t="str">
        <v/>
      </c>
      <c r="AP134" s="44" t="str">
        <v/>
      </c>
      <c r="AQ134" s="44" t="str">
        <v/>
      </c>
      <c r="AR134" s="44" t="str">
        <v/>
      </c>
      <c r="AS134" s="44" t="str">
        <v/>
      </c>
      <c r="AT134" s="44" t="str">
        <v>x</v>
      </c>
      <c r="AU134" s="44" t="str">
        <v>x</v>
      </c>
      <c r="AV134" s="44" t="str">
        <v/>
      </c>
      <c r="AW134" s="44" t="str">
        <v/>
      </c>
      <c r="AX134" s="44" t="str">
        <v/>
      </c>
      <c r="AY134" s="44" t="str">
        <v/>
      </c>
      <c r="AZ134" s="44" t="str">
        <v/>
      </c>
      <c r="BA134" s="44" t="str">
        <v/>
      </c>
      <c r="BB134" s="44" t="str">
        <v/>
      </c>
      <c r="BC134" s="44" t="str">
        <v/>
      </c>
      <c r="BD134" s="44" t="str">
        <v/>
      </c>
      <c r="BE134" s="44" t="str">
        <v/>
      </c>
      <c r="BF134" s="44" t="str">
        <v/>
      </c>
      <c r="BG134" s="44" t="str">
        <v>x</v>
      </c>
      <c r="BH134" s="44" t="str">
        <v/>
      </c>
      <c r="BI134" s="44" t="str">
        <v/>
      </c>
      <c r="BJ134" s="44" t="str">
        <v/>
      </c>
      <c r="BK134" s="44" t="str">
        <v/>
      </c>
      <c r="BL134" s="44" t="str">
        <v/>
      </c>
      <c r="BM134" s="44" t="str">
        <v/>
      </c>
      <c r="BN134" s="44" t="str">
        <v/>
      </c>
      <c r="BO134" s="44" t="str">
        <v/>
      </c>
      <c r="BP134" s="44" t="str">
        <v/>
      </c>
      <c r="BQ134" s="44" t="str">
        <v/>
      </c>
      <c r="BR134" s="44" t="str">
        <v/>
      </c>
      <c r="BS134" s="44" t="str">
        <v/>
      </c>
      <c r="BT134" s="44" t="str">
        <v/>
      </c>
      <c r="BU134" s="44" t="str">
        <v/>
      </c>
      <c r="BV134" s="44" t="str">
        <v/>
      </c>
      <c r="BW134" s="44" t="str">
        <v/>
      </c>
      <c r="BX134" s="44" t="str">
        <v/>
      </c>
      <c r="BY134" s="44" t="str">
        <v/>
      </c>
      <c r="BZ134" s="44" t="str">
        <v/>
      </c>
    </row>
    <row r="135" spans="1:78" x14ac:dyDescent="0.2">
      <c r="A135" s="104" t="str">
        <v/>
      </c>
      <c r="B135" t="s">
        <v>85</v>
      </c>
      <c r="D135" s="49">
        <f>D110+60</f>
        <v>46534</v>
      </c>
      <c r="F135" s="44" t="str">
        <v/>
      </c>
      <c r="G135" s="44" t="str">
        <v/>
      </c>
      <c r="H135" s="44" t="str">
        <v/>
      </c>
      <c r="I135" s="44" t="str">
        <v/>
      </c>
      <c r="J135" s="44" t="str">
        <v/>
      </c>
      <c r="K135" s="44" t="str">
        <v/>
      </c>
      <c r="L135" s="44" t="str">
        <v/>
      </c>
      <c r="M135" s="44" t="str">
        <v/>
      </c>
      <c r="N135" s="44" t="str">
        <v/>
      </c>
      <c r="O135" s="44" t="str">
        <v/>
      </c>
      <c r="P135" s="44" t="str">
        <v/>
      </c>
      <c r="Q135" s="44" t="str">
        <v/>
      </c>
      <c r="R135" s="44" t="str">
        <v/>
      </c>
      <c r="S135" s="44" t="str">
        <v/>
      </c>
      <c r="T135" s="44" t="str">
        <v>x</v>
      </c>
      <c r="U135" s="44" t="str">
        <v>x</v>
      </c>
      <c r="V135" s="44" t="str">
        <v/>
      </c>
      <c r="W135" s="44" t="str">
        <v/>
      </c>
      <c r="X135" s="44" t="str">
        <v/>
      </c>
      <c r="Y135" s="44" t="str">
        <v/>
      </c>
      <c r="Z135" s="44" t="str">
        <v>x</v>
      </c>
      <c r="AA135" s="44" t="str">
        <v/>
      </c>
      <c r="AB135" s="44" t="str">
        <v/>
      </c>
      <c r="AC135" s="44" t="str">
        <v/>
      </c>
      <c r="AD135" s="44" t="str">
        <v>x</v>
      </c>
      <c r="AE135" s="44" t="str">
        <v>x</v>
      </c>
      <c r="AF135" s="44" t="str">
        <v/>
      </c>
      <c r="AG135" s="44" t="str">
        <v>x</v>
      </c>
      <c r="AH135" s="44" t="str">
        <v>x</v>
      </c>
      <c r="AI135" s="44" t="str">
        <v/>
      </c>
      <c r="AJ135" s="44" t="str">
        <v/>
      </c>
      <c r="AK135" s="44" t="str">
        <v>x</v>
      </c>
      <c r="AL135" s="44" t="str">
        <v>x</v>
      </c>
      <c r="AM135" s="44" t="str">
        <v/>
      </c>
      <c r="AN135" s="44" t="str">
        <v/>
      </c>
      <c r="AO135" s="44" t="str">
        <v>x</v>
      </c>
      <c r="AP135" s="44" t="str">
        <v/>
      </c>
      <c r="AQ135" s="44" t="str">
        <v>x</v>
      </c>
      <c r="AR135" s="44" t="str">
        <v>x</v>
      </c>
      <c r="AS135" s="44" t="str">
        <v/>
      </c>
      <c r="AT135" s="44" t="str">
        <v>x</v>
      </c>
      <c r="AU135" s="44" t="str">
        <v>x</v>
      </c>
      <c r="AV135" s="44" t="str">
        <v/>
      </c>
      <c r="AW135" s="44" t="str">
        <v/>
      </c>
      <c r="AX135" s="44" t="str">
        <v/>
      </c>
      <c r="AY135" s="44" t="str">
        <v/>
      </c>
      <c r="AZ135" s="44" t="str">
        <v>x</v>
      </c>
      <c r="BA135" s="44" t="str">
        <v/>
      </c>
      <c r="BB135" s="44" t="str">
        <v/>
      </c>
      <c r="BC135" s="44" t="str">
        <v>x</v>
      </c>
      <c r="BD135" s="44" t="str">
        <v>x</v>
      </c>
      <c r="BE135" s="44" t="str">
        <v>x</v>
      </c>
      <c r="BF135" s="44" t="str">
        <v/>
      </c>
      <c r="BG135" s="44" t="str">
        <v/>
      </c>
      <c r="BH135" s="44" t="str">
        <v/>
      </c>
      <c r="BI135" s="44" t="str">
        <v/>
      </c>
      <c r="BJ135" s="44" t="str">
        <v/>
      </c>
      <c r="BK135" s="44" t="str">
        <v/>
      </c>
      <c r="BL135" s="44" t="str">
        <v/>
      </c>
      <c r="BM135" s="44" t="str">
        <v/>
      </c>
      <c r="BN135" s="44" t="str">
        <v/>
      </c>
      <c r="BO135" s="44" t="str">
        <v/>
      </c>
      <c r="BP135" s="44" t="str">
        <v/>
      </c>
      <c r="BQ135" s="44" t="str">
        <v/>
      </c>
      <c r="BR135" s="44" t="str">
        <v/>
      </c>
      <c r="BS135" s="44" t="str">
        <v/>
      </c>
      <c r="BT135" s="44" t="str">
        <v/>
      </c>
      <c r="BU135" s="44" t="str">
        <v/>
      </c>
      <c r="BV135" s="44" t="str">
        <v/>
      </c>
      <c r="BW135" s="44" t="str">
        <v/>
      </c>
      <c r="BX135" s="44" t="str">
        <v/>
      </c>
      <c r="BY135" s="44" t="str">
        <v/>
      </c>
      <c r="BZ135" s="44" t="str">
        <v/>
      </c>
    </row>
    <row r="136" spans="1:78" x14ac:dyDescent="0.2">
      <c r="A136" s="104" t="str">
        <v/>
      </c>
      <c r="B136" t="s">
        <v>86</v>
      </c>
      <c r="D136" s="49">
        <f>DATE($C$1-1,12,8)</f>
        <v>45999</v>
      </c>
      <c r="F136" s="44" t="str">
        <v/>
      </c>
      <c r="G136" s="44" t="str">
        <v/>
      </c>
      <c r="H136" s="44" t="str">
        <v/>
      </c>
      <c r="I136" s="44" t="str">
        <v/>
      </c>
      <c r="J136" s="44" t="str">
        <v/>
      </c>
      <c r="K136" s="44" t="str">
        <v/>
      </c>
      <c r="L136" s="44" t="str">
        <v/>
      </c>
      <c r="M136" s="44" t="str">
        <v/>
      </c>
      <c r="N136" s="44" t="str">
        <v/>
      </c>
      <c r="O136" s="44" t="str">
        <v/>
      </c>
      <c r="P136" s="44" t="str">
        <v/>
      </c>
      <c r="Q136" s="44" t="str">
        <v/>
      </c>
      <c r="R136" s="44" t="str">
        <v/>
      </c>
      <c r="S136" s="44" t="str">
        <v/>
      </c>
      <c r="T136" s="44" t="str">
        <v>x</v>
      </c>
      <c r="U136" s="44" t="str">
        <v/>
      </c>
      <c r="V136" s="44" t="str">
        <v/>
      </c>
      <c r="W136" s="44" t="str">
        <v/>
      </c>
      <c r="X136" s="44" t="str">
        <v/>
      </c>
      <c r="Y136" s="44" t="str">
        <v/>
      </c>
      <c r="Z136" s="44" t="str">
        <v>x</v>
      </c>
      <c r="AA136" s="44" t="str">
        <v/>
      </c>
      <c r="AB136" s="44" t="str">
        <v/>
      </c>
      <c r="AC136" s="44" t="str">
        <v/>
      </c>
      <c r="AD136" s="44" t="str">
        <v/>
      </c>
      <c r="AE136" s="44" t="str">
        <v/>
      </c>
      <c r="AF136" s="44" t="str">
        <v/>
      </c>
      <c r="AG136" s="44" t="str">
        <v>x</v>
      </c>
      <c r="AH136" s="44" t="str">
        <v>x</v>
      </c>
      <c r="AI136" s="44" t="str">
        <v/>
      </c>
      <c r="AJ136" s="44" t="str">
        <v/>
      </c>
      <c r="AK136" s="44" t="str">
        <v/>
      </c>
      <c r="AL136" s="44" t="str">
        <v/>
      </c>
      <c r="AM136" s="44" t="str">
        <v/>
      </c>
      <c r="AN136" s="44" t="str">
        <v/>
      </c>
      <c r="AO136" s="44" t="str">
        <v>x</v>
      </c>
      <c r="AP136" s="44" t="str">
        <v/>
      </c>
      <c r="AQ136" s="44" t="str">
        <v>x</v>
      </c>
      <c r="AR136" s="44" t="str">
        <v>x</v>
      </c>
      <c r="AS136" s="44" t="str">
        <v/>
      </c>
      <c r="AT136" s="44" t="str">
        <v/>
      </c>
      <c r="AU136" s="44" t="str">
        <v/>
      </c>
      <c r="AV136" s="44" t="str">
        <v/>
      </c>
      <c r="AW136" s="44" t="str">
        <v/>
      </c>
      <c r="AX136" s="44" t="str">
        <v/>
      </c>
      <c r="AY136" s="44" t="str">
        <v/>
      </c>
      <c r="AZ136" s="44" t="str">
        <v/>
      </c>
      <c r="BA136" s="44" t="str">
        <v/>
      </c>
      <c r="BB136" s="44" t="str">
        <v/>
      </c>
      <c r="BC136" s="44" t="str">
        <v/>
      </c>
      <c r="BD136" s="44" t="str">
        <v/>
      </c>
      <c r="BE136" s="44" t="str">
        <v/>
      </c>
      <c r="BF136" s="44" t="str">
        <v/>
      </c>
      <c r="BG136" s="44" t="str">
        <v/>
      </c>
      <c r="BH136" s="44" t="str">
        <v/>
      </c>
      <c r="BI136" s="44" t="str">
        <v/>
      </c>
      <c r="BJ136" s="44" t="str">
        <v/>
      </c>
      <c r="BK136" s="44" t="str">
        <v/>
      </c>
      <c r="BL136" s="44" t="str">
        <v/>
      </c>
      <c r="BM136" s="44" t="str">
        <v/>
      </c>
      <c r="BN136" s="44" t="str">
        <v/>
      </c>
      <c r="BO136" s="44" t="str">
        <v/>
      </c>
      <c r="BP136" s="44" t="str">
        <v/>
      </c>
      <c r="BQ136" s="44" t="str">
        <v/>
      </c>
      <c r="BR136" s="44" t="str">
        <v/>
      </c>
      <c r="BS136" s="44" t="str">
        <v/>
      </c>
      <c r="BT136" s="44" t="str">
        <v/>
      </c>
      <c r="BU136" s="44" t="str">
        <v/>
      </c>
      <c r="BV136" s="44" t="str">
        <v/>
      </c>
      <c r="BW136" s="44" t="str">
        <v/>
      </c>
      <c r="BX136" s="44" t="str">
        <v/>
      </c>
      <c r="BY136" s="44" t="str">
        <v/>
      </c>
      <c r="BZ136" s="44" t="str">
        <v/>
      </c>
    </row>
    <row r="137" spans="1:78" x14ac:dyDescent="0.2">
      <c r="A137" s="104" t="str">
        <v/>
      </c>
      <c r="B137" t="s">
        <v>204</v>
      </c>
      <c r="C137" t="s">
        <v>66</v>
      </c>
      <c r="D137" s="49">
        <f>DATE($C$1+1,11,8)-WEEKDAY(DATE($C$1+1,11,7))</f>
        <v>46698</v>
      </c>
      <c r="F137" s="44" t="str">
        <v/>
      </c>
      <c r="G137" s="44" t="str">
        <v/>
      </c>
      <c r="H137" s="44" t="str">
        <v/>
      </c>
      <c r="I137" s="44" t="str">
        <v/>
      </c>
      <c r="J137" s="44" t="str">
        <v/>
      </c>
      <c r="K137" s="44" t="str">
        <v/>
      </c>
      <c r="L137" s="44" t="str">
        <v/>
      </c>
      <c r="M137" s="44" t="str">
        <v/>
      </c>
      <c r="N137" s="44" t="str">
        <v/>
      </c>
      <c r="O137" s="44" t="str">
        <v>x</v>
      </c>
      <c r="P137" s="44" t="str">
        <v/>
      </c>
      <c r="Q137" s="44" t="str">
        <v/>
      </c>
      <c r="R137" s="44" t="str">
        <v>x</v>
      </c>
      <c r="S137" s="44" t="str">
        <v/>
      </c>
      <c r="T137" s="44" t="str">
        <v/>
      </c>
      <c r="U137" s="44" t="str">
        <v/>
      </c>
      <c r="V137" s="44" t="str">
        <v/>
      </c>
      <c r="W137" s="44" t="str">
        <v/>
      </c>
      <c r="X137" s="44" t="str">
        <v/>
      </c>
      <c r="Y137" s="44" t="str">
        <v/>
      </c>
      <c r="Z137" s="44" t="str">
        <v/>
      </c>
      <c r="AA137" s="44" t="str">
        <v/>
      </c>
      <c r="AB137" s="44" t="str">
        <v/>
      </c>
      <c r="AC137" s="44" t="str">
        <v/>
      </c>
      <c r="AD137" s="44" t="str">
        <v/>
      </c>
      <c r="AE137" s="44" t="str">
        <v/>
      </c>
      <c r="AF137" s="44" t="str">
        <v/>
      </c>
      <c r="AG137" s="44" t="str">
        <v/>
      </c>
      <c r="AH137" s="44" t="str">
        <v/>
      </c>
      <c r="AI137" s="44" t="str">
        <v/>
      </c>
      <c r="AJ137" s="44" t="str">
        <v/>
      </c>
      <c r="AK137" s="44" t="str">
        <v/>
      </c>
      <c r="AL137" s="44" t="str">
        <v/>
      </c>
      <c r="AM137" s="44" t="str">
        <v/>
      </c>
      <c r="AN137" s="44" t="str">
        <v/>
      </c>
      <c r="AO137" s="44" t="str">
        <v/>
      </c>
      <c r="AP137" s="44" t="str">
        <v/>
      </c>
      <c r="AQ137" s="44" t="str">
        <v/>
      </c>
      <c r="AR137" s="44" t="str">
        <v/>
      </c>
      <c r="AS137" s="44" t="str">
        <v/>
      </c>
      <c r="AT137" s="44" t="str">
        <v/>
      </c>
      <c r="AU137" s="44" t="str">
        <v/>
      </c>
      <c r="AV137" s="44" t="str">
        <v/>
      </c>
      <c r="AW137" s="44" t="str">
        <v/>
      </c>
      <c r="AX137" s="44" t="str">
        <v/>
      </c>
      <c r="AY137" s="44" t="str">
        <v/>
      </c>
      <c r="AZ137" s="44" t="str">
        <v/>
      </c>
      <c r="BA137" s="44" t="str">
        <v/>
      </c>
      <c r="BB137" s="44" t="str">
        <v/>
      </c>
      <c r="BC137" s="44" t="str">
        <v/>
      </c>
      <c r="BD137" s="44" t="str">
        <v/>
      </c>
      <c r="BE137" s="44" t="str">
        <v/>
      </c>
      <c r="BF137" s="44" t="str">
        <v/>
      </c>
      <c r="BG137" s="44" t="str">
        <v/>
      </c>
      <c r="BH137" s="44" t="str">
        <v/>
      </c>
      <c r="BI137" s="44" t="str">
        <v/>
      </c>
      <c r="BJ137" s="44" t="str">
        <v/>
      </c>
      <c r="BK137" s="44" t="str">
        <v/>
      </c>
      <c r="BL137" s="44" t="str">
        <v/>
      </c>
      <c r="BM137" s="44" t="str">
        <v/>
      </c>
      <c r="BN137" s="44" t="str">
        <v/>
      </c>
      <c r="BO137" s="44" t="str">
        <v/>
      </c>
      <c r="BP137" s="44" t="str">
        <v/>
      </c>
      <c r="BQ137" s="44" t="str">
        <v/>
      </c>
      <c r="BR137" s="44" t="str">
        <v/>
      </c>
      <c r="BS137" s="44" t="str">
        <v/>
      </c>
      <c r="BT137" s="44" t="str">
        <v/>
      </c>
      <c r="BU137" s="44" t="str">
        <v/>
      </c>
      <c r="BV137" s="44" t="str">
        <v/>
      </c>
      <c r="BW137" s="44" t="str">
        <v/>
      </c>
      <c r="BX137" s="44" t="str">
        <v/>
      </c>
      <c r="BY137" s="44" t="str">
        <v/>
      </c>
      <c r="BZ137" s="44" t="str">
        <v/>
      </c>
    </row>
    <row r="138" spans="1:78" x14ac:dyDescent="0.2">
      <c r="A138" s="104" t="str">
        <v/>
      </c>
      <c r="B138" t="s">
        <v>208</v>
      </c>
      <c r="D138" s="49">
        <f>D139-1</f>
        <v>46427</v>
      </c>
      <c r="F138" s="44" t="str">
        <v/>
      </c>
      <c r="G138" s="44" t="str">
        <v/>
      </c>
      <c r="H138" s="44" t="str">
        <v/>
      </c>
      <c r="I138" s="44" t="str">
        <v>x</v>
      </c>
      <c r="J138" s="44" t="str">
        <v>x</v>
      </c>
      <c r="K138" s="44" t="str">
        <v>x</v>
      </c>
      <c r="L138" s="44" t="str">
        <v/>
      </c>
      <c r="M138" s="44" t="str">
        <v/>
      </c>
      <c r="N138" s="44" t="str">
        <v/>
      </c>
      <c r="O138" s="44" t="str">
        <v/>
      </c>
      <c r="P138" s="44" t="str">
        <v/>
      </c>
      <c r="Q138" s="44" t="str">
        <v/>
      </c>
      <c r="R138" s="44" t="str">
        <v/>
      </c>
      <c r="S138" s="44" t="str">
        <v/>
      </c>
      <c r="T138" s="44" t="str">
        <v/>
      </c>
      <c r="U138" s="44" t="str">
        <v/>
      </c>
      <c r="V138" s="44" t="str">
        <v/>
      </c>
      <c r="W138" s="44" t="str">
        <v/>
      </c>
      <c r="X138" s="44" t="str">
        <v/>
      </c>
      <c r="Y138" s="44" t="str">
        <v/>
      </c>
      <c r="Z138" s="44" t="str">
        <v/>
      </c>
      <c r="AA138" s="44" t="str">
        <v/>
      </c>
      <c r="AB138" s="44" t="str">
        <v/>
      </c>
      <c r="AC138" s="44" t="str">
        <v/>
      </c>
      <c r="AD138" s="44" t="str">
        <v/>
      </c>
      <c r="AE138" s="44" t="str">
        <v/>
      </c>
      <c r="AF138" s="44" t="str">
        <v/>
      </c>
      <c r="AG138" s="44" t="str">
        <v/>
      </c>
      <c r="AH138" s="44" t="str">
        <v/>
      </c>
      <c r="AI138" s="44" t="str">
        <v/>
      </c>
      <c r="AJ138" s="44" t="str">
        <v/>
      </c>
      <c r="AK138" s="44" t="str">
        <v/>
      </c>
      <c r="AL138" s="44" t="str">
        <v/>
      </c>
      <c r="AM138" s="44" t="str">
        <v/>
      </c>
      <c r="AN138" s="44" t="str">
        <v/>
      </c>
      <c r="AO138" s="44" t="str">
        <v/>
      </c>
      <c r="AP138" s="44" t="str">
        <v/>
      </c>
      <c r="AQ138" s="44" t="str">
        <v/>
      </c>
      <c r="AR138" s="44" t="str">
        <v/>
      </c>
      <c r="AS138" s="44" t="str">
        <v/>
      </c>
      <c r="AT138" s="44" t="str">
        <v/>
      </c>
      <c r="AU138" s="44" t="str">
        <v/>
      </c>
      <c r="AV138" s="44" t="str">
        <v/>
      </c>
      <c r="AW138" s="44" t="str">
        <v/>
      </c>
      <c r="AX138" s="44" t="str">
        <v/>
      </c>
      <c r="AY138" s="44" t="str">
        <v/>
      </c>
      <c r="AZ138" s="44" t="str">
        <v/>
      </c>
      <c r="BA138" s="44" t="str">
        <v/>
      </c>
      <c r="BB138" s="44" t="str">
        <v/>
      </c>
      <c r="BC138" s="44" t="str">
        <v/>
      </c>
      <c r="BD138" s="44" t="str">
        <v/>
      </c>
      <c r="BE138" s="44" t="str">
        <v/>
      </c>
      <c r="BF138" s="44" t="str">
        <v/>
      </c>
      <c r="BG138" s="44" t="str">
        <v/>
      </c>
      <c r="BH138" s="44" t="str">
        <v/>
      </c>
      <c r="BI138" s="44" t="str">
        <v/>
      </c>
      <c r="BJ138" s="44" t="str">
        <v/>
      </c>
      <c r="BK138" s="44" t="str">
        <v/>
      </c>
      <c r="BL138" s="44" t="str">
        <v/>
      </c>
      <c r="BM138" s="44" t="str">
        <v/>
      </c>
      <c r="BN138" s="44" t="str">
        <v/>
      </c>
      <c r="BO138" s="44" t="str">
        <v/>
      </c>
      <c r="BP138" s="44" t="str">
        <v/>
      </c>
      <c r="BQ138" s="44" t="str">
        <v/>
      </c>
      <c r="BR138" s="44" t="str">
        <v/>
      </c>
      <c r="BS138" s="44" t="str">
        <v/>
      </c>
      <c r="BT138" s="44" t="str">
        <v/>
      </c>
      <c r="BU138" s="44" t="str">
        <v/>
      </c>
      <c r="BV138" s="44" t="str">
        <v/>
      </c>
      <c r="BW138" s="44" t="str">
        <v/>
      </c>
      <c r="BX138" s="44" t="str">
        <v/>
      </c>
      <c r="BY138" s="44" t="str">
        <v/>
      </c>
      <c r="BZ138" s="44" t="str">
        <v/>
      </c>
    </row>
    <row r="139" spans="1:78" x14ac:dyDescent="0.2">
      <c r="A139" s="104" t="str">
        <v/>
      </c>
      <c r="B139" t="s">
        <v>209</v>
      </c>
      <c r="C139" t="s">
        <v>87</v>
      </c>
      <c r="D139" s="49">
        <f>D110-46</f>
        <v>46428</v>
      </c>
      <c r="F139" s="44" t="str">
        <v/>
      </c>
      <c r="G139" s="44" t="str">
        <v/>
      </c>
      <c r="H139" s="44" t="str">
        <v/>
      </c>
      <c r="I139" s="44" t="str">
        <v>x</v>
      </c>
      <c r="J139" s="44" t="str">
        <v>x</v>
      </c>
      <c r="K139" s="44" t="str">
        <v>x</v>
      </c>
      <c r="L139" s="44" t="str">
        <v/>
      </c>
      <c r="M139" s="44" t="str">
        <v/>
      </c>
      <c r="N139" s="44" t="str">
        <v/>
      </c>
      <c r="O139" s="44" t="str">
        <v/>
      </c>
      <c r="P139" s="44" t="str">
        <v/>
      </c>
      <c r="Q139" s="44" t="str">
        <v/>
      </c>
      <c r="R139" s="44" t="str">
        <v/>
      </c>
      <c r="S139" s="44" t="str">
        <v/>
      </c>
      <c r="T139" s="44" t="str">
        <v/>
      </c>
      <c r="U139" s="44" t="str">
        <v/>
      </c>
      <c r="V139" s="44" t="str">
        <v/>
      </c>
      <c r="W139" s="44" t="str">
        <v/>
      </c>
      <c r="X139" s="44" t="str">
        <v/>
      </c>
      <c r="Y139" s="44" t="str">
        <v/>
      </c>
      <c r="Z139" s="44" t="str">
        <v/>
      </c>
      <c r="AA139" s="44" t="str">
        <v/>
      </c>
      <c r="AB139" s="44" t="str">
        <v/>
      </c>
      <c r="AC139" s="44" t="str">
        <v/>
      </c>
      <c r="AD139" s="44" t="str">
        <v/>
      </c>
      <c r="AE139" s="44" t="str">
        <v/>
      </c>
      <c r="AF139" s="44" t="str">
        <v/>
      </c>
      <c r="AG139" s="44" t="str">
        <v/>
      </c>
      <c r="AH139" s="44" t="str">
        <v/>
      </c>
      <c r="AI139" s="44" t="str">
        <v/>
      </c>
      <c r="AJ139" s="44" t="str">
        <v/>
      </c>
      <c r="AK139" s="44" t="str">
        <v/>
      </c>
      <c r="AL139" s="44" t="str">
        <v/>
      </c>
      <c r="AM139" s="44" t="str">
        <v/>
      </c>
      <c r="AN139" s="44" t="str">
        <v/>
      </c>
      <c r="AO139" s="44" t="str">
        <v/>
      </c>
      <c r="AP139" s="44" t="str">
        <v/>
      </c>
      <c r="AQ139" s="44" t="str">
        <v/>
      </c>
      <c r="AR139" s="44" t="str">
        <v/>
      </c>
      <c r="AS139" s="44" t="str">
        <v/>
      </c>
      <c r="AT139" s="44" t="str">
        <v/>
      </c>
      <c r="AU139" s="44" t="str">
        <v/>
      </c>
      <c r="AV139" s="44" t="str">
        <v/>
      </c>
      <c r="AW139" s="44" t="str">
        <v/>
      </c>
      <c r="AX139" s="44" t="str">
        <v/>
      </c>
      <c r="AY139" s="44" t="str">
        <v/>
      </c>
      <c r="AZ139" s="44" t="str">
        <v/>
      </c>
      <c r="BA139" s="44" t="str">
        <v/>
      </c>
      <c r="BB139" s="44" t="str">
        <v/>
      </c>
      <c r="BC139" s="44" t="str">
        <v/>
      </c>
      <c r="BD139" s="44" t="str">
        <v/>
      </c>
      <c r="BE139" s="44" t="str">
        <v/>
      </c>
      <c r="BF139" s="44" t="str">
        <v/>
      </c>
      <c r="BG139" s="44" t="str">
        <v/>
      </c>
      <c r="BH139" s="44" t="str">
        <v/>
      </c>
      <c r="BI139" s="44" t="str">
        <v/>
      </c>
      <c r="BJ139" s="44" t="str">
        <v/>
      </c>
      <c r="BK139" s="44" t="str">
        <v/>
      </c>
      <c r="BL139" s="44" t="str">
        <v/>
      </c>
      <c r="BM139" s="44" t="str">
        <v/>
      </c>
      <c r="BN139" s="44" t="str">
        <v/>
      </c>
      <c r="BO139" s="44" t="str">
        <v/>
      </c>
      <c r="BP139" s="44" t="str">
        <v/>
      </c>
      <c r="BQ139" s="44" t="str">
        <v/>
      </c>
      <c r="BR139" s="44" t="str">
        <v/>
      </c>
      <c r="BS139" s="44" t="str">
        <v/>
      </c>
      <c r="BT139" s="44" t="str">
        <v/>
      </c>
      <c r="BU139" s="44" t="str">
        <v/>
      </c>
      <c r="BV139" s="44" t="str">
        <v/>
      </c>
      <c r="BW139" s="44" t="str">
        <v/>
      </c>
      <c r="BX139" s="44" t="str">
        <v/>
      </c>
      <c r="BY139" s="44" t="str">
        <v/>
      </c>
      <c r="BZ139" s="44" t="str">
        <v/>
      </c>
    </row>
    <row r="140" spans="1:78" x14ac:dyDescent="0.2">
      <c r="A140" s="104" t="str">
        <v/>
      </c>
      <c r="B140" t="s">
        <v>210</v>
      </c>
      <c r="D140" s="49">
        <f>D110-24</f>
        <v>46450</v>
      </c>
      <c r="F140" s="44" t="str">
        <v/>
      </c>
      <c r="G140" s="44" t="str">
        <v/>
      </c>
      <c r="H140" s="44" t="str">
        <v/>
      </c>
      <c r="I140" s="44" t="str">
        <v>x</v>
      </c>
      <c r="J140" s="44" t="str">
        <v>x</v>
      </c>
      <c r="K140" s="44" t="str">
        <v>x</v>
      </c>
      <c r="L140" s="44" t="str">
        <v/>
      </c>
      <c r="M140" s="44" t="str">
        <v/>
      </c>
      <c r="N140" s="44" t="str">
        <v/>
      </c>
      <c r="O140" s="44" t="str">
        <v/>
      </c>
      <c r="P140" s="44" t="str">
        <v/>
      </c>
      <c r="Q140" s="44" t="str">
        <v/>
      </c>
      <c r="R140" s="44" t="str">
        <v/>
      </c>
      <c r="S140" s="44" t="str">
        <v/>
      </c>
      <c r="T140" s="44" t="str">
        <v/>
      </c>
      <c r="U140" s="44" t="str">
        <v/>
      </c>
      <c r="V140" s="44" t="str">
        <v/>
      </c>
      <c r="W140" s="44" t="str">
        <v/>
      </c>
      <c r="X140" s="44" t="str">
        <v/>
      </c>
      <c r="Y140" s="44" t="str">
        <v/>
      </c>
      <c r="Z140" s="44" t="str">
        <v/>
      </c>
      <c r="AA140" s="44" t="str">
        <v/>
      </c>
      <c r="AB140" s="44" t="str">
        <v/>
      </c>
      <c r="AC140" s="44" t="str">
        <v/>
      </c>
      <c r="AD140" s="44" t="str">
        <v/>
      </c>
      <c r="AE140" s="44" t="str">
        <v/>
      </c>
      <c r="AF140" s="44" t="str">
        <v/>
      </c>
      <c r="AG140" s="44" t="str">
        <v/>
      </c>
      <c r="AH140" s="44" t="str">
        <v/>
      </c>
      <c r="AI140" s="44" t="str">
        <v/>
      </c>
      <c r="AJ140" s="44" t="str">
        <v/>
      </c>
      <c r="AK140" s="44" t="str">
        <v/>
      </c>
      <c r="AL140" s="44" t="str">
        <v/>
      </c>
      <c r="AM140" s="44" t="str">
        <v/>
      </c>
      <c r="AN140" s="44" t="str">
        <v/>
      </c>
      <c r="AO140" s="44" t="str">
        <v/>
      </c>
      <c r="AP140" s="44" t="str">
        <v/>
      </c>
      <c r="AQ140" s="44" t="str">
        <v/>
      </c>
      <c r="AR140" s="44" t="str">
        <v/>
      </c>
      <c r="AS140" s="44" t="str">
        <v/>
      </c>
      <c r="AT140" s="44" t="str">
        <v/>
      </c>
      <c r="AU140" s="44" t="str">
        <v/>
      </c>
      <c r="AV140" s="44" t="str">
        <v/>
      </c>
      <c r="AW140" s="44" t="str">
        <v/>
      </c>
      <c r="AX140" s="44" t="str">
        <v/>
      </c>
      <c r="AY140" s="44" t="str">
        <v/>
      </c>
      <c r="AZ140" s="44" t="str">
        <v/>
      </c>
      <c r="BA140" s="44" t="str">
        <v/>
      </c>
      <c r="BB140" s="44" t="str">
        <v/>
      </c>
      <c r="BC140" s="44" t="str">
        <v/>
      </c>
      <c r="BD140" s="44" t="str">
        <v/>
      </c>
      <c r="BE140" s="44" t="str">
        <v/>
      </c>
      <c r="BF140" s="44" t="str">
        <v/>
      </c>
      <c r="BG140" s="44" t="str">
        <v/>
      </c>
      <c r="BH140" s="44" t="str">
        <v/>
      </c>
      <c r="BI140" s="44" t="str">
        <v/>
      </c>
      <c r="BJ140" s="44" t="str">
        <v/>
      </c>
      <c r="BK140" s="44" t="str">
        <v/>
      </c>
      <c r="BL140" s="44" t="str">
        <v/>
      </c>
      <c r="BM140" s="44" t="str">
        <v/>
      </c>
      <c r="BN140" s="44" t="str">
        <v/>
      </c>
      <c r="BO140" s="44" t="str">
        <v/>
      </c>
      <c r="BP140" s="44" t="str">
        <v/>
      </c>
      <c r="BQ140" s="44" t="str">
        <v/>
      </c>
      <c r="BR140" s="44" t="str">
        <v/>
      </c>
      <c r="BS140" s="44" t="str">
        <v/>
      </c>
      <c r="BT140" s="44" t="str">
        <v/>
      </c>
      <c r="BU140" s="44" t="str">
        <v/>
      </c>
      <c r="BV140" s="44" t="str">
        <v/>
      </c>
      <c r="BW140" s="44" t="str">
        <v/>
      </c>
      <c r="BX140" s="44" t="str">
        <v/>
      </c>
      <c r="BY140" s="44" t="str">
        <v/>
      </c>
      <c r="BZ140" s="44" t="str">
        <v/>
      </c>
    </row>
    <row r="141" spans="1:78" x14ac:dyDescent="0.2">
      <c r="A141" s="104" t="str">
        <v/>
      </c>
      <c r="B141" t="s">
        <v>81</v>
      </c>
      <c r="C141" t="s">
        <v>29</v>
      </c>
      <c r="D141" s="49">
        <f>DATE($C$1+1,5,22)</f>
        <v>46529</v>
      </c>
      <c r="F141" s="44" t="str">
        <v/>
      </c>
      <c r="G141" s="44" t="str">
        <v/>
      </c>
      <c r="H141" s="44" t="str">
        <v/>
      </c>
      <c r="I141" s="44" t="str">
        <v>x</v>
      </c>
      <c r="J141" s="44" t="str">
        <v/>
      </c>
      <c r="K141" s="44" t="str">
        <v/>
      </c>
      <c r="L141" s="44" t="str">
        <v/>
      </c>
      <c r="M141" s="44" t="str">
        <v/>
      </c>
      <c r="N141" s="44" t="str">
        <v/>
      </c>
      <c r="O141" s="44" t="str">
        <v/>
      </c>
      <c r="P141" s="44" t="str">
        <v/>
      </c>
      <c r="Q141" s="44" t="str">
        <v/>
      </c>
      <c r="R141" s="44" t="str">
        <v/>
      </c>
      <c r="S141" s="44" t="str">
        <v/>
      </c>
      <c r="T141" s="44" t="str">
        <v/>
      </c>
      <c r="U141" s="44" t="str">
        <v/>
      </c>
      <c r="V141" s="44" t="str">
        <v/>
      </c>
      <c r="W141" s="44" t="str">
        <v/>
      </c>
      <c r="X141" s="44" t="str">
        <v/>
      </c>
      <c r="Y141" s="44" t="str">
        <v/>
      </c>
      <c r="Z141" s="44" t="str">
        <v/>
      </c>
      <c r="AA141" s="44" t="str">
        <v/>
      </c>
      <c r="AB141" s="44" t="str">
        <v/>
      </c>
      <c r="AC141" s="44" t="str">
        <v/>
      </c>
      <c r="AD141" s="44" t="str">
        <v/>
      </c>
      <c r="AE141" s="44" t="str">
        <v/>
      </c>
      <c r="AF141" s="44" t="str">
        <v/>
      </c>
      <c r="AG141" s="44" t="str">
        <v/>
      </c>
      <c r="AH141" s="44" t="str">
        <v/>
      </c>
      <c r="AI141" s="44" t="str">
        <v/>
      </c>
      <c r="AJ141" s="44" t="str">
        <v/>
      </c>
      <c r="AK141" s="44" t="str">
        <v/>
      </c>
      <c r="AL141" s="44" t="str">
        <v/>
      </c>
      <c r="AM141" s="44" t="str">
        <v/>
      </c>
      <c r="AN141" s="44" t="str">
        <v/>
      </c>
      <c r="AO141" s="44" t="str">
        <v/>
      </c>
      <c r="AP141" s="44" t="str">
        <v/>
      </c>
      <c r="AQ141" s="44" t="str">
        <v/>
      </c>
      <c r="AR141" s="44" t="str">
        <v/>
      </c>
      <c r="AS141" s="44" t="str">
        <v/>
      </c>
      <c r="AT141" s="44" t="str">
        <v/>
      </c>
      <c r="AU141" s="44" t="str">
        <v/>
      </c>
      <c r="AV141" s="44" t="str">
        <v/>
      </c>
      <c r="AW141" s="44" t="str">
        <v/>
      </c>
      <c r="AX141" s="44" t="str">
        <v/>
      </c>
      <c r="AY141" s="44" t="str">
        <v/>
      </c>
      <c r="AZ141" s="44" t="str">
        <v/>
      </c>
      <c r="BA141" s="44" t="str">
        <v/>
      </c>
      <c r="BB141" s="44" t="str">
        <v/>
      </c>
      <c r="BC141" s="44" t="str">
        <v/>
      </c>
      <c r="BD141" s="44" t="str">
        <v/>
      </c>
      <c r="BE141" s="44" t="str">
        <v/>
      </c>
      <c r="BF141" s="44" t="str">
        <v/>
      </c>
      <c r="BG141" s="44" t="str">
        <v/>
      </c>
      <c r="BH141" s="44" t="str">
        <v/>
      </c>
      <c r="BI141" s="44" t="str">
        <v/>
      </c>
      <c r="BJ141" s="44" t="str">
        <v/>
      </c>
      <c r="BK141" s="44" t="str">
        <v/>
      </c>
      <c r="BL141" s="44" t="str">
        <v/>
      </c>
      <c r="BM141" s="44" t="str">
        <v/>
      </c>
      <c r="BN141" s="44" t="str">
        <v/>
      </c>
      <c r="BO141" s="44" t="str">
        <v/>
      </c>
      <c r="BP141" s="44" t="str">
        <v/>
      </c>
      <c r="BQ141" s="44" t="str">
        <v/>
      </c>
      <c r="BR141" s="44" t="str">
        <v/>
      </c>
      <c r="BS141" s="44" t="str">
        <v/>
      </c>
      <c r="BT141" s="44" t="str">
        <v/>
      </c>
      <c r="BU141" s="44" t="str">
        <v/>
      </c>
      <c r="BV141" s="44" t="str">
        <v/>
      </c>
      <c r="BW141" s="44" t="str">
        <v/>
      </c>
      <c r="BX141" s="44" t="str">
        <v/>
      </c>
      <c r="BY141" s="44" t="str">
        <v/>
      </c>
      <c r="BZ141" s="44" t="str">
        <v/>
      </c>
    </row>
    <row r="142" spans="1:78" x14ac:dyDescent="0.2">
      <c r="A142" s="104" t="str">
        <v/>
      </c>
      <c r="B142" t="s">
        <v>81</v>
      </c>
      <c r="C142" t="s">
        <v>30</v>
      </c>
      <c r="D142" s="49">
        <f>DATE($C$1+1,5,27)</f>
        <v>46534</v>
      </c>
      <c r="F142" s="44" t="str">
        <v/>
      </c>
      <c r="G142" s="44" t="str">
        <v/>
      </c>
      <c r="H142" s="44" t="str">
        <v/>
      </c>
      <c r="I142" s="44" t="str">
        <v/>
      </c>
      <c r="J142" s="44" t="str">
        <v>x</v>
      </c>
      <c r="K142" s="44" t="str">
        <v/>
      </c>
      <c r="L142" s="44" t="str">
        <v/>
      </c>
      <c r="M142" s="44" t="str">
        <v/>
      </c>
      <c r="N142" s="44" t="str">
        <v/>
      </c>
      <c r="O142" s="44" t="str">
        <v/>
      </c>
      <c r="P142" s="44" t="str">
        <v/>
      </c>
      <c r="Q142" s="44" t="str">
        <v/>
      </c>
      <c r="R142" s="44" t="str">
        <v/>
      </c>
      <c r="S142" s="44" t="str">
        <v/>
      </c>
      <c r="T142" s="44" t="str">
        <v/>
      </c>
      <c r="U142" s="44" t="str">
        <v/>
      </c>
      <c r="V142" s="44" t="str">
        <v/>
      </c>
      <c r="W142" s="44" t="str">
        <v/>
      </c>
      <c r="X142" s="44" t="str">
        <v/>
      </c>
      <c r="Y142" s="44" t="str">
        <v/>
      </c>
      <c r="Z142" s="44" t="str">
        <v/>
      </c>
      <c r="AA142" s="44" t="str">
        <v/>
      </c>
      <c r="AB142" s="44" t="str">
        <v/>
      </c>
      <c r="AC142" s="44" t="str">
        <v/>
      </c>
      <c r="AD142" s="44" t="str">
        <v/>
      </c>
      <c r="AE142" s="44" t="str">
        <v/>
      </c>
      <c r="AF142" s="44" t="str">
        <v/>
      </c>
      <c r="AG142" s="44" t="str">
        <v/>
      </c>
      <c r="AH142" s="44" t="str">
        <v/>
      </c>
      <c r="AI142" s="44" t="str">
        <v/>
      </c>
      <c r="AJ142" s="44" t="str">
        <v/>
      </c>
      <c r="AK142" s="44" t="str">
        <v/>
      </c>
      <c r="AL142" s="44" t="str">
        <v/>
      </c>
      <c r="AM142" s="44" t="str">
        <v/>
      </c>
      <c r="AN142" s="44" t="str">
        <v/>
      </c>
      <c r="AO142" s="44" t="str">
        <v/>
      </c>
      <c r="AP142" s="44" t="str">
        <v/>
      </c>
      <c r="AQ142" s="44" t="str">
        <v/>
      </c>
      <c r="AR142" s="44" t="str">
        <v/>
      </c>
      <c r="AS142" s="44" t="str">
        <v/>
      </c>
      <c r="AT142" s="44" t="str">
        <v/>
      </c>
      <c r="AU142" s="44" t="str">
        <v/>
      </c>
      <c r="AV142" s="44" t="str">
        <v/>
      </c>
      <c r="AW142" s="44" t="str">
        <v/>
      </c>
      <c r="AX142" s="44" t="str">
        <v/>
      </c>
      <c r="AY142" s="44" t="str">
        <v/>
      </c>
      <c r="AZ142" s="44" t="str">
        <v/>
      </c>
      <c r="BA142" s="44" t="str">
        <v/>
      </c>
      <c r="BB142" s="44" t="str">
        <v/>
      </c>
      <c r="BC142" s="44" t="str">
        <v/>
      </c>
      <c r="BD142" s="44" t="str">
        <v/>
      </c>
      <c r="BE142" s="44" t="str">
        <v/>
      </c>
      <c r="BF142" s="44" t="str">
        <v/>
      </c>
      <c r="BG142" s="44" t="str">
        <v/>
      </c>
      <c r="BH142" s="44" t="str">
        <v/>
      </c>
      <c r="BI142" s="44" t="str">
        <v/>
      </c>
      <c r="BJ142" s="44" t="str">
        <v/>
      </c>
      <c r="BK142" s="44" t="str">
        <v/>
      </c>
      <c r="BL142" s="44" t="str">
        <v/>
      </c>
      <c r="BM142" s="44" t="str">
        <v/>
      </c>
      <c r="BN142" s="44" t="str">
        <v/>
      </c>
      <c r="BO142" s="44" t="str">
        <v/>
      </c>
      <c r="BP142" s="44" t="str">
        <v/>
      </c>
      <c r="BQ142" s="44" t="str">
        <v/>
      </c>
      <c r="BR142" s="44" t="str">
        <v/>
      </c>
      <c r="BS142" s="44" t="str">
        <v/>
      </c>
      <c r="BT142" s="44" t="str">
        <v/>
      </c>
      <c r="BU142" s="44" t="str">
        <v/>
      </c>
      <c r="BV142" s="44" t="str">
        <v/>
      </c>
      <c r="BW142" s="44" t="str">
        <v/>
      </c>
      <c r="BX142" s="44" t="str">
        <v/>
      </c>
      <c r="BY142" s="44" t="str">
        <v/>
      </c>
      <c r="BZ142" s="44" t="str">
        <v/>
      </c>
    </row>
    <row r="143" spans="1:78" x14ac:dyDescent="0.2">
      <c r="A143" s="104" t="str">
        <v/>
      </c>
      <c r="B143" t="s">
        <v>81</v>
      </c>
      <c r="C143" t="s">
        <v>88</v>
      </c>
      <c r="D143" s="49">
        <f>DATE($C$1+1,6,10)</f>
        <v>46548</v>
      </c>
      <c r="F143" s="44" t="str">
        <v/>
      </c>
      <c r="G143" s="44" t="str">
        <v/>
      </c>
      <c r="H143" s="44" t="str">
        <v/>
      </c>
      <c r="I143" s="44" t="str">
        <v/>
      </c>
      <c r="J143" s="44" t="str">
        <v/>
      </c>
      <c r="K143" s="44" t="str">
        <v>x</v>
      </c>
      <c r="L143" s="44" t="str">
        <v/>
      </c>
      <c r="M143" s="44" t="str">
        <v/>
      </c>
      <c r="N143" s="44" t="str">
        <v/>
      </c>
      <c r="O143" s="44" t="str">
        <v/>
      </c>
      <c r="P143" s="44" t="str">
        <v/>
      </c>
      <c r="Q143" s="44" t="str">
        <v/>
      </c>
      <c r="R143" s="44" t="str">
        <v/>
      </c>
      <c r="S143" s="44" t="str">
        <v/>
      </c>
      <c r="T143" s="44" t="str">
        <v/>
      </c>
      <c r="U143" s="44" t="str">
        <v/>
      </c>
      <c r="V143" s="44" t="str">
        <v/>
      </c>
      <c r="W143" s="44" t="str">
        <v/>
      </c>
      <c r="X143" s="44" t="str">
        <v/>
      </c>
      <c r="Y143" s="44" t="str">
        <v/>
      </c>
      <c r="Z143" s="44" t="str">
        <v/>
      </c>
      <c r="AA143" s="44" t="str">
        <v/>
      </c>
      <c r="AB143" s="44" t="str">
        <v/>
      </c>
      <c r="AC143" s="44" t="str">
        <v/>
      </c>
      <c r="AD143" s="44" t="str">
        <v/>
      </c>
      <c r="AE143" s="44" t="str">
        <v/>
      </c>
      <c r="AF143" s="44" t="str">
        <v/>
      </c>
      <c r="AG143" s="44" t="str">
        <v/>
      </c>
      <c r="AH143" s="44" t="str">
        <v/>
      </c>
      <c r="AI143" s="44" t="str">
        <v/>
      </c>
      <c r="AJ143" s="44" t="str">
        <v/>
      </c>
      <c r="AK143" s="44" t="str">
        <v/>
      </c>
      <c r="AL143" s="44" t="str">
        <v/>
      </c>
      <c r="AM143" s="44" t="str">
        <v/>
      </c>
      <c r="AN143" s="44" t="str">
        <v/>
      </c>
      <c r="AO143" s="44" t="str">
        <v/>
      </c>
      <c r="AP143" s="44" t="str">
        <v/>
      </c>
      <c r="AQ143" s="44" t="str">
        <v/>
      </c>
      <c r="AR143" s="44" t="str">
        <v/>
      </c>
      <c r="AS143" s="44" t="str">
        <v/>
      </c>
      <c r="AT143" s="44" t="str">
        <v/>
      </c>
      <c r="AU143" s="44" t="str">
        <v/>
      </c>
      <c r="AV143" s="44" t="str">
        <v/>
      </c>
      <c r="AW143" s="44" t="str">
        <v/>
      </c>
      <c r="AX143" s="44" t="str">
        <v/>
      </c>
      <c r="AY143" s="44" t="str">
        <v/>
      </c>
      <c r="AZ143" s="44" t="str">
        <v/>
      </c>
      <c r="BA143" s="44" t="str">
        <v/>
      </c>
      <c r="BB143" s="44" t="str">
        <v/>
      </c>
      <c r="BC143" s="44" t="str">
        <v/>
      </c>
      <c r="BD143" s="44" t="str">
        <v/>
      </c>
      <c r="BE143" s="44" t="str">
        <v/>
      </c>
      <c r="BF143" s="44" t="str">
        <v/>
      </c>
      <c r="BG143" s="44" t="str">
        <v/>
      </c>
      <c r="BH143" s="44" t="str">
        <v/>
      </c>
      <c r="BI143" s="44" t="str">
        <v/>
      </c>
      <c r="BJ143" s="44" t="str">
        <v/>
      </c>
      <c r="BK143" s="44" t="str">
        <v/>
      </c>
      <c r="BL143" s="44" t="str">
        <v/>
      </c>
      <c r="BM143" s="44" t="str">
        <v/>
      </c>
      <c r="BN143" s="44" t="str">
        <v/>
      </c>
      <c r="BO143" s="44" t="str">
        <v/>
      </c>
      <c r="BP143" s="44" t="str">
        <v/>
      </c>
      <c r="BQ143" s="44" t="str">
        <v/>
      </c>
      <c r="BR143" s="44" t="str">
        <v/>
      </c>
      <c r="BS143" s="44" t="str">
        <v/>
      </c>
      <c r="BT143" s="44" t="str">
        <v/>
      </c>
      <c r="BU143" s="44" t="str">
        <v/>
      </c>
      <c r="BV143" s="44" t="str">
        <v/>
      </c>
      <c r="BW143" s="44" t="str">
        <v/>
      </c>
      <c r="BX143" s="44" t="str">
        <v/>
      </c>
      <c r="BY143" s="44" t="str">
        <v/>
      </c>
      <c r="BZ143" s="44" t="str">
        <v/>
      </c>
    </row>
    <row r="144" spans="1:78" x14ac:dyDescent="0.2">
      <c r="A144" s="104" t="str">
        <v/>
      </c>
      <c r="B144" t="s">
        <v>89</v>
      </c>
      <c r="D144" s="49">
        <f>D120+1</f>
        <v>46693</v>
      </c>
      <c r="F144" s="44" t="str">
        <v/>
      </c>
      <c r="G144" s="44" t="str">
        <v/>
      </c>
      <c r="H144" s="44" t="str">
        <v/>
      </c>
      <c r="I144" s="44" t="str">
        <v>x</v>
      </c>
      <c r="J144" s="44" t="str">
        <v>x</v>
      </c>
      <c r="K144" s="44" t="str">
        <v>x</v>
      </c>
      <c r="L144" s="44" t="str">
        <v/>
      </c>
      <c r="M144" s="44" t="str">
        <v/>
      </c>
      <c r="N144" s="44" t="str">
        <v/>
      </c>
      <c r="O144" s="44" t="str">
        <v/>
      </c>
      <c r="P144" s="44" t="str">
        <v/>
      </c>
      <c r="Q144" s="44" t="str">
        <v/>
      </c>
      <c r="R144" s="44" t="str">
        <v/>
      </c>
      <c r="S144" s="44" t="str">
        <v/>
      </c>
      <c r="T144" s="44" t="str">
        <v/>
      </c>
      <c r="U144" s="44" t="str">
        <v/>
      </c>
      <c r="V144" s="44" t="str">
        <v/>
      </c>
      <c r="W144" s="44" t="str">
        <v/>
      </c>
      <c r="X144" s="44" t="str">
        <v/>
      </c>
      <c r="Y144" s="44" t="str">
        <v/>
      </c>
      <c r="Z144" s="44" t="str">
        <v/>
      </c>
      <c r="AA144" s="44" t="str">
        <v/>
      </c>
      <c r="AB144" s="44" t="str">
        <v/>
      </c>
      <c r="AC144" s="44" t="str">
        <v/>
      </c>
      <c r="AD144" s="44" t="str">
        <v/>
      </c>
      <c r="AE144" s="44" t="str">
        <v/>
      </c>
      <c r="AF144" s="44" t="str">
        <v/>
      </c>
      <c r="AG144" s="44" t="str">
        <v/>
      </c>
      <c r="AH144" s="44" t="str">
        <v/>
      </c>
      <c r="AI144" s="44" t="str">
        <v/>
      </c>
      <c r="AJ144" s="44" t="str">
        <v/>
      </c>
      <c r="AK144" s="44" t="str">
        <v/>
      </c>
      <c r="AL144" s="44" t="str">
        <v/>
      </c>
      <c r="AM144" s="44" t="str">
        <v/>
      </c>
      <c r="AN144" s="44" t="str">
        <v/>
      </c>
      <c r="AO144" s="44" t="str">
        <v/>
      </c>
      <c r="AP144" s="44" t="str">
        <v/>
      </c>
      <c r="AQ144" s="44" t="str">
        <v/>
      </c>
      <c r="AR144" s="44" t="str">
        <v/>
      </c>
      <c r="AS144" s="44" t="str">
        <v/>
      </c>
      <c r="AT144" s="44" t="str">
        <v/>
      </c>
      <c r="AU144" s="44" t="str">
        <v/>
      </c>
      <c r="AV144" s="44" t="str">
        <v/>
      </c>
      <c r="AW144" s="44" t="str">
        <v/>
      </c>
      <c r="AX144" s="44" t="str">
        <v/>
      </c>
      <c r="AY144" s="44" t="str">
        <v/>
      </c>
      <c r="AZ144" s="44" t="str">
        <v/>
      </c>
      <c r="BA144" s="44" t="str">
        <v/>
      </c>
      <c r="BB144" s="44" t="str">
        <v/>
      </c>
      <c r="BC144" s="44" t="str">
        <v/>
      </c>
      <c r="BD144" s="44" t="str">
        <v/>
      </c>
      <c r="BE144" s="44" t="str">
        <v/>
      </c>
      <c r="BF144" s="44" t="str">
        <v/>
      </c>
      <c r="BG144" s="44" t="str">
        <v/>
      </c>
      <c r="BH144" s="44" t="str">
        <v/>
      </c>
      <c r="BI144" s="44" t="str">
        <v/>
      </c>
      <c r="BJ144" s="44" t="str">
        <v/>
      </c>
      <c r="BK144" s="44" t="str">
        <v/>
      </c>
      <c r="BL144" s="44" t="str">
        <v/>
      </c>
      <c r="BM144" s="44" t="str">
        <v/>
      </c>
      <c r="BN144" s="44" t="str">
        <v/>
      </c>
      <c r="BO144" s="44" t="str">
        <v/>
      </c>
      <c r="BP144" s="44" t="str">
        <v/>
      </c>
      <c r="BQ144" s="44" t="str">
        <v/>
      </c>
      <c r="BR144" s="44" t="str">
        <v/>
      </c>
      <c r="BS144" s="44" t="str">
        <v/>
      </c>
      <c r="BT144" s="44" t="str">
        <v/>
      </c>
      <c r="BU144" s="44" t="str">
        <v/>
      </c>
      <c r="BV144" s="44" t="str">
        <v/>
      </c>
      <c r="BW144" s="44" t="str">
        <v/>
      </c>
      <c r="BX144" s="44" t="str">
        <v/>
      </c>
      <c r="BY144" s="44" t="str">
        <v/>
      </c>
      <c r="BZ144" s="44" t="str">
        <v/>
      </c>
    </row>
    <row r="145" spans="1:78" x14ac:dyDescent="0.2">
      <c r="A145" s="104" t="str">
        <v/>
      </c>
      <c r="B145" t="s">
        <v>133</v>
      </c>
      <c r="C145" t="s">
        <v>34</v>
      </c>
      <c r="D145" s="49">
        <f>DATE($C$1+1,5,25)-WEEKDAY(DATE($C$1+1,5,23))</f>
        <v>46531</v>
      </c>
      <c r="F145" s="44" t="str">
        <v/>
      </c>
      <c r="G145" s="44" t="str">
        <v/>
      </c>
      <c r="H145" s="44" t="str">
        <v/>
      </c>
      <c r="I145" s="44" t="str">
        <v/>
      </c>
      <c r="J145" s="44" t="str">
        <v/>
      </c>
      <c r="K145" s="44" t="str">
        <v/>
      </c>
      <c r="L145" s="44" t="str">
        <v/>
      </c>
      <c r="M145" s="44" t="str">
        <v/>
      </c>
      <c r="N145" s="44" t="str">
        <v/>
      </c>
      <c r="O145" s="44" t="str">
        <v/>
      </c>
      <c r="P145" s="44" t="str">
        <v/>
      </c>
      <c r="Q145" s="44" t="str">
        <v/>
      </c>
      <c r="R145" s="44" t="str">
        <v>x</v>
      </c>
      <c r="S145" s="44" t="str">
        <v/>
      </c>
      <c r="T145" s="44" t="str">
        <v/>
      </c>
      <c r="U145" s="44" t="str">
        <v/>
      </c>
      <c r="V145" s="44" t="str">
        <v/>
      </c>
      <c r="W145" s="44" t="str">
        <v/>
      </c>
      <c r="X145" s="44" t="str">
        <v/>
      </c>
      <c r="Y145" s="44" t="str">
        <v/>
      </c>
      <c r="Z145" s="44" t="str">
        <v/>
      </c>
      <c r="AA145" s="44" t="str">
        <v/>
      </c>
      <c r="AB145" s="44" t="str">
        <v/>
      </c>
      <c r="AC145" s="44" t="str">
        <v/>
      </c>
      <c r="AD145" s="44" t="str">
        <v/>
      </c>
      <c r="AE145" s="44" t="str">
        <v/>
      </c>
      <c r="AF145" s="44" t="str">
        <v/>
      </c>
      <c r="AG145" s="44" t="str">
        <v/>
      </c>
      <c r="AH145" s="44" t="str">
        <v/>
      </c>
      <c r="AI145" s="44" t="str">
        <v/>
      </c>
      <c r="AJ145" s="44" t="str">
        <v/>
      </c>
      <c r="AK145" s="44" t="str">
        <v/>
      </c>
      <c r="AL145" s="44" t="str">
        <v/>
      </c>
      <c r="AM145" s="44" t="str">
        <v/>
      </c>
      <c r="AN145" s="44" t="str">
        <v/>
      </c>
      <c r="AO145" s="44" t="str">
        <v/>
      </c>
      <c r="AP145" s="44" t="str">
        <v/>
      </c>
      <c r="AQ145" s="44" t="str">
        <v/>
      </c>
      <c r="AR145" s="44" t="str">
        <v/>
      </c>
      <c r="AS145" s="44" t="str">
        <v/>
      </c>
      <c r="AT145" s="44" t="str">
        <v/>
      </c>
      <c r="AU145" s="44" t="str">
        <v/>
      </c>
      <c r="AV145" s="44" t="str">
        <v/>
      </c>
      <c r="AW145" s="44" t="str">
        <v/>
      </c>
      <c r="AX145" s="44" t="str">
        <v/>
      </c>
      <c r="AY145" s="44" t="str">
        <v/>
      </c>
      <c r="AZ145" s="44" t="str">
        <v/>
      </c>
      <c r="BA145" s="44" t="str">
        <v/>
      </c>
      <c r="BB145" s="44" t="str">
        <v/>
      </c>
      <c r="BC145" s="44" t="str">
        <v/>
      </c>
      <c r="BD145" s="44" t="str">
        <v/>
      </c>
      <c r="BE145" s="44" t="str">
        <v/>
      </c>
      <c r="BF145" s="44" t="str">
        <v/>
      </c>
      <c r="BG145" s="44" t="str">
        <v/>
      </c>
      <c r="BH145" s="44" t="str">
        <v/>
      </c>
      <c r="BI145" s="44" t="str">
        <v/>
      </c>
      <c r="BJ145" s="44" t="str">
        <v/>
      </c>
      <c r="BK145" s="44" t="str">
        <v/>
      </c>
      <c r="BL145" s="44" t="str">
        <v/>
      </c>
      <c r="BM145" s="44" t="str">
        <v/>
      </c>
      <c r="BN145" s="44" t="str">
        <v/>
      </c>
      <c r="BO145" s="44" t="str">
        <v/>
      </c>
      <c r="BP145" s="44" t="str">
        <v/>
      </c>
      <c r="BQ145" s="44" t="str">
        <v/>
      </c>
      <c r="BR145" s="44" t="str">
        <v/>
      </c>
      <c r="BS145" s="44" t="str">
        <v/>
      </c>
      <c r="BT145" s="44" t="str">
        <v/>
      </c>
      <c r="BU145" s="44" t="str">
        <v/>
      </c>
      <c r="BV145" s="44" t="str">
        <v/>
      </c>
      <c r="BW145" s="44" t="str">
        <v/>
      </c>
      <c r="BX145" s="44" t="str">
        <v/>
      </c>
      <c r="BY145" s="44" t="str">
        <v/>
      </c>
      <c r="BZ145" s="44" t="str">
        <v/>
      </c>
    </row>
    <row r="146" spans="1:78" x14ac:dyDescent="0.2">
      <c r="A146" s="104" t="str">
        <v/>
      </c>
      <c r="B146" t="s">
        <v>68</v>
      </c>
      <c r="C146" t="s">
        <v>34</v>
      </c>
      <c r="D146" s="49" t="str">
        <f>IF(WEEKDAY(D127)=1,D127+1,"")</f>
        <v/>
      </c>
      <c r="F146" s="44" t="str">
        <v/>
      </c>
      <c r="G146" s="44" t="str">
        <v/>
      </c>
      <c r="H146" s="44" t="str">
        <v/>
      </c>
      <c r="I146" s="44" t="str">
        <v/>
      </c>
      <c r="J146" s="44" t="str">
        <v/>
      </c>
      <c r="K146" s="44" t="str">
        <v/>
      </c>
      <c r="L146" s="44" t="str">
        <v/>
      </c>
      <c r="M146" s="44" t="str">
        <v/>
      </c>
      <c r="N146" s="44" t="str">
        <v/>
      </c>
      <c r="O146" s="44" t="str">
        <v/>
      </c>
      <c r="P146" s="44" t="str">
        <v/>
      </c>
      <c r="Q146" s="44" t="str">
        <v/>
      </c>
      <c r="R146" s="44" t="str">
        <v>x</v>
      </c>
      <c r="S146" s="44" t="str">
        <v/>
      </c>
      <c r="T146" s="44" t="str">
        <v/>
      </c>
      <c r="U146" s="44" t="str">
        <v/>
      </c>
      <c r="V146" s="44" t="str">
        <v/>
      </c>
      <c r="W146" s="44" t="str">
        <v/>
      </c>
      <c r="X146" s="44" t="str">
        <v/>
      </c>
      <c r="Y146" s="44" t="str">
        <v/>
      </c>
      <c r="Z146" s="44" t="str">
        <v/>
      </c>
      <c r="AA146" s="44" t="str">
        <v/>
      </c>
      <c r="AB146" s="44" t="str">
        <v/>
      </c>
      <c r="AC146" s="44" t="str">
        <v/>
      </c>
      <c r="AD146" s="44" t="str">
        <v/>
      </c>
      <c r="AE146" s="44" t="str">
        <v/>
      </c>
      <c r="AF146" s="44" t="str">
        <v/>
      </c>
      <c r="AG146" s="44" t="str">
        <v/>
      </c>
      <c r="AH146" s="44" t="str">
        <v/>
      </c>
      <c r="AI146" s="44" t="str">
        <v/>
      </c>
      <c r="AJ146" s="44" t="str">
        <v/>
      </c>
      <c r="AK146" s="44" t="str">
        <v/>
      </c>
      <c r="AL146" s="44" t="str">
        <v/>
      </c>
      <c r="AM146" s="44" t="str">
        <v/>
      </c>
      <c r="AN146" s="44" t="str">
        <v/>
      </c>
      <c r="AO146" s="44" t="str">
        <v/>
      </c>
      <c r="AP146" s="44" t="str">
        <v/>
      </c>
      <c r="AQ146" s="44" t="str">
        <v/>
      </c>
      <c r="AR146" s="44" t="str">
        <v/>
      </c>
      <c r="AS146" s="44" t="str">
        <v/>
      </c>
      <c r="AT146" s="44" t="str">
        <v/>
      </c>
      <c r="AU146" s="44" t="str">
        <v/>
      </c>
      <c r="AV146" s="44" t="str">
        <v/>
      </c>
      <c r="AW146" s="44" t="str">
        <v/>
      </c>
      <c r="AX146" s="44" t="str">
        <v/>
      </c>
      <c r="AY146" s="44" t="str">
        <v/>
      </c>
      <c r="AZ146" s="44" t="str">
        <v/>
      </c>
      <c r="BA146" s="44" t="str">
        <v/>
      </c>
      <c r="BB146" s="44" t="str">
        <v/>
      </c>
      <c r="BC146" s="44" t="str">
        <v/>
      </c>
      <c r="BD146" s="44" t="str">
        <v/>
      </c>
      <c r="BE146" s="44" t="str">
        <v/>
      </c>
      <c r="BF146" s="44" t="str">
        <v/>
      </c>
      <c r="BG146" s="44" t="str">
        <v/>
      </c>
      <c r="BH146" s="44" t="str">
        <v/>
      </c>
      <c r="BI146" s="44" t="str">
        <v/>
      </c>
      <c r="BJ146" s="44" t="str">
        <v/>
      </c>
      <c r="BK146" s="44" t="str">
        <v/>
      </c>
      <c r="BL146" s="44" t="str">
        <v/>
      </c>
      <c r="BM146" s="44" t="str">
        <v/>
      </c>
      <c r="BN146" s="44" t="str">
        <v/>
      </c>
      <c r="BO146" s="44" t="str">
        <v/>
      </c>
      <c r="BP146" s="44" t="str">
        <v/>
      </c>
      <c r="BQ146" s="44" t="str">
        <v/>
      </c>
      <c r="BR146" s="44" t="str">
        <v/>
      </c>
      <c r="BS146" s="44" t="str">
        <v/>
      </c>
      <c r="BT146" s="44" t="str">
        <v/>
      </c>
      <c r="BU146" s="44" t="str">
        <v/>
      </c>
      <c r="BV146" s="44" t="str">
        <v/>
      </c>
      <c r="BW146" s="44" t="str">
        <v/>
      </c>
      <c r="BX146" s="44" t="str">
        <v/>
      </c>
      <c r="BY146" s="44" t="str">
        <v/>
      </c>
      <c r="BZ146" s="44" t="str">
        <v/>
      </c>
    </row>
    <row r="147" spans="1:78" x14ac:dyDescent="0.2">
      <c r="A147" s="104" t="str">
        <v/>
      </c>
      <c r="B147" t="s">
        <v>134</v>
      </c>
      <c r="C147" t="s">
        <v>34</v>
      </c>
      <c r="D147" s="49">
        <f>DATE($C$1+1,7,1)</f>
        <v>46569</v>
      </c>
      <c r="F147" s="44" t="str">
        <v/>
      </c>
      <c r="G147" s="44" t="str">
        <v/>
      </c>
      <c r="H147" s="44" t="str">
        <v/>
      </c>
      <c r="I147" s="44" t="str">
        <v/>
      </c>
      <c r="J147" s="44" t="str">
        <v/>
      </c>
      <c r="K147" s="44" t="str">
        <v/>
      </c>
      <c r="L147" s="44" t="str">
        <v/>
      </c>
      <c r="M147" s="44" t="str">
        <v/>
      </c>
      <c r="N147" s="44" t="str">
        <v/>
      </c>
      <c r="O147" s="44" t="str">
        <v/>
      </c>
      <c r="P147" s="44" t="str">
        <v/>
      </c>
      <c r="Q147" s="44" t="str">
        <v/>
      </c>
      <c r="R147" s="44" t="str">
        <v>x</v>
      </c>
      <c r="S147" s="44" t="str">
        <v/>
      </c>
      <c r="T147" s="44" t="str">
        <v/>
      </c>
      <c r="U147" s="44" t="str">
        <v/>
      </c>
      <c r="V147" s="44" t="str">
        <v/>
      </c>
      <c r="W147" s="44" t="str">
        <v/>
      </c>
      <c r="X147" s="44" t="str">
        <v/>
      </c>
      <c r="Y147" s="44" t="str">
        <v/>
      </c>
      <c r="Z147" s="44" t="str">
        <v/>
      </c>
      <c r="AA147" s="44" t="str">
        <v/>
      </c>
      <c r="AB147" s="44" t="str">
        <v/>
      </c>
      <c r="AC147" s="44" t="str">
        <v/>
      </c>
      <c r="AD147" s="44" t="str">
        <v/>
      </c>
      <c r="AE147" s="44" t="str">
        <v/>
      </c>
      <c r="AF147" s="44" t="str">
        <v/>
      </c>
      <c r="AG147" s="44" t="str">
        <v/>
      </c>
      <c r="AH147" s="44" t="str">
        <v/>
      </c>
      <c r="AI147" s="44" t="str">
        <v/>
      </c>
      <c r="AJ147" s="44" t="str">
        <v/>
      </c>
      <c r="AK147" s="44" t="str">
        <v/>
      </c>
      <c r="AL147" s="44" t="str">
        <v/>
      </c>
      <c r="AM147" s="44" t="str">
        <v/>
      </c>
      <c r="AN147" s="44" t="str">
        <v/>
      </c>
      <c r="AO147" s="44" t="str">
        <v/>
      </c>
      <c r="AP147" s="44" t="str">
        <v/>
      </c>
      <c r="AQ147" s="44" t="str">
        <v/>
      </c>
      <c r="AR147" s="44" t="str">
        <v/>
      </c>
      <c r="AS147" s="44" t="str">
        <v/>
      </c>
      <c r="AT147" s="44" t="str">
        <v/>
      </c>
      <c r="AU147" s="44" t="str">
        <v/>
      </c>
      <c r="AV147" s="44" t="str">
        <v/>
      </c>
      <c r="AW147" s="44" t="str">
        <v/>
      </c>
      <c r="AX147" s="44" t="str">
        <v/>
      </c>
      <c r="AY147" s="44" t="str">
        <v/>
      </c>
      <c r="AZ147" s="44" t="str">
        <v/>
      </c>
      <c r="BA147" s="44" t="str">
        <v/>
      </c>
      <c r="BB147" s="44" t="str">
        <v/>
      </c>
      <c r="BC147" s="44" t="str">
        <v/>
      </c>
      <c r="BD147" s="44" t="str">
        <v/>
      </c>
      <c r="BE147" s="44" t="str">
        <v/>
      </c>
      <c r="BF147" s="44" t="str">
        <v/>
      </c>
      <c r="BG147" s="44" t="str">
        <v/>
      </c>
      <c r="BH147" s="44" t="str">
        <v/>
      </c>
      <c r="BI147" s="44" t="str">
        <v/>
      </c>
      <c r="BJ147" s="44" t="str">
        <v/>
      </c>
      <c r="BK147" s="44" t="str">
        <v/>
      </c>
      <c r="BL147" s="44" t="str">
        <v/>
      </c>
      <c r="BM147" s="44" t="str">
        <v/>
      </c>
      <c r="BN147" s="44" t="str">
        <v/>
      </c>
      <c r="BO147" s="44" t="str">
        <v/>
      </c>
      <c r="BP147" s="44" t="str">
        <v/>
      </c>
      <c r="BQ147" s="44" t="str">
        <v/>
      </c>
      <c r="BR147" s="44" t="str">
        <v/>
      </c>
      <c r="BS147" s="44" t="str">
        <v/>
      </c>
      <c r="BT147" s="44" t="str">
        <v/>
      </c>
      <c r="BU147" s="44" t="str">
        <v/>
      </c>
      <c r="BV147" s="44" t="str">
        <v/>
      </c>
      <c r="BW147" s="44" t="str">
        <v/>
      </c>
      <c r="BX147" s="44" t="str">
        <v/>
      </c>
      <c r="BY147" s="44" t="str">
        <v/>
      </c>
      <c r="BZ147" s="44" t="str">
        <v/>
      </c>
    </row>
    <row r="148" spans="1:78" x14ac:dyDescent="0.2">
      <c r="A148" s="104" t="str">
        <v/>
      </c>
      <c r="B148" t="s">
        <v>68</v>
      </c>
      <c r="C148" t="s">
        <v>34</v>
      </c>
      <c r="D148" s="49" t="str">
        <f>IF(WEEKDAY(D147)=1,D147+1,"")</f>
        <v/>
      </c>
      <c r="F148" s="44" t="str">
        <v/>
      </c>
      <c r="G148" s="44" t="str">
        <v/>
      </c>
      <c r="H148" s="44" t="str">
        <v/>
      </c>
      <c r="I148" s="44" t="str">
        <v/>
      </c>
      <c r="J148" s="44" t="str">
        <v/>
      </c>
      <c r="K148" s="44" t="str">
        <v/>
      </c>
      <c r="L148" s="44" t="str">
        <v/>
      </c>
      <c r="M148" s="44" t="str">
        <v/>
      </c>
      <c r="N148" s="44" t="str">
        <v/>
      </c>
      <c r="O148" s="44" t="str">
        <v/>
      </c>
      <c r="P148" s="44" t="str">
        <v/>
      </c>
      <c r="Q148" s="44" t="str">
        <v/>
      </c>
      <c r="R148" s="44" t="str">
        <v>x</v>
      </c>
      <c r="S148" s="44" t="str">
        <v/>
      </c>
      <c r="T148" s="44" t="str">
        <v/>
      </c>
      <c r="U148" s="44" t="str">
        <v/>
      </c>
      <c r="V148" s="44" t="str">
        <v/>
      </c>
      <c r="W148" s="44" t="str">
        <v/>
      </c>
      <c r="X148" s="44" t="str">
        <v/>
      </c>
      <c r="Y148" s="44" t="str">
        <v/>
      </c>
      <c r="Z148" s="44" t="str">
        <v/>
      </c>
      <c r="AA148" s="44" t="str">
        <v/>
      </c>
      <c r="AB148" s="44" t="str">
        <v/>
      </c>
      <c r="AC148" s="44" t="str">
        <v/>
      </c>
      <c r="AD148" s="44" t="str">
        <v/>
      </c>
      <c r="AE148" s="44" t="str">
        <v/>
      </c>
      <c r="AF148" s="44" t="str">
        <v/>
      </c>
      <c r="AG148" s="44" t="str">
        <v/>
      </c>
      <c r="AH148" s="44" t="str">
        <v/>
      </c>
      <c r="AI148" s="44" t="str">
        <v/>
      </c>
      <c r="AJ148" s="44" t="str">
        <v/>
      </c>
      <c r="AK148" s="44" t="str">
        <v/>
      </c>
      <c r="AL148" s="44" t="str">
        <v/>
      </c>
      <c r="AM148" s="44" t="str">
        <v/>
      </c>
      <c r="AN148" s="44" t="str">
        <v/>
      </c>
      <c r="AO148" s="44" t="str">
        <v/>
      </c>
      <c r="AP148" s="44" t="str">
        <v/>
      </c>
      <c r="AQ148" s="44" t="str">
        <v/>
      </c>
      <c r="AR148" s="44" t="str">
        <v/>
      </c>
      <c r="AS148" s="44" t="str">
        <v/>
      </c>
      <c r="AT148" s="44" t="str">
        <v/>
      </c>
      <c r="AU148" s="44" t="str">
        <v/>
      </c>
      <c r="AV148" s="44" t="str">
        <v/>
      </c>
      <c r="AW148" s="44" t="str">
        <v/>
      </c>
      <c r="AX148" s="44" t="str">
        <v/>
      </c>
      <c r="AY148" s="44" t="str">
        <v/>
      </c>
      <c r="AZ148" s="44" t="str">
        <v/>
      </c>
      <c r="BA148" s="44" t="str">
        <v/>
      </c>
      <c r="BB148" s="44" t="str">
        <v/>
      </c>
      <c r="BC148" s="44" t="str">
        <v/>
      </c>
      <c r="BD148" s="44" t="str">
        <v/>
      </c>
      <c r="BE148" s="44" t="str">
        <v/>
      </c>
      <c r="BF148" s="44" t="str">
        <v/>
      </c>
      <c r="BG148" s="44" t="str">
        <v/>
      </c>
      <c r="BH148" s="44" t="str">
        <v/>
      </c>
      <c r="BI148" s="44" t="str">
        <v/>
      </c>
      <c r="BJ148" s="44" t="str">
        <v/>
      </c>
      <c r="BK148" s="44" t="str">
        <v/>
      </c>
      <c r="BL148" s="44" t="str">
        <v/>
      </c>
      <c r="BM148" s="44" t="str">
        <v/>
      </c>
      <c r="BN148" s="44" t="str">
        <v/>
      </c>
      <c r="BO148" s="44" t="str">
        <v/>
      </c>
      <c r="BP148" s="44" t="str">
        <v/>
      </c>
      <c r="BQ148" s="44" t="str">
        <v/>
      </c>
      <c r="BR148" s="44" t="str">
        <v/>
      </c>
      <c r="BS148" s="44" t="str">
        <v/>
      </c>
      <c r="BT148" s="44" t="str">
        <v/>
      </c>
      <c r="BU148" s="44" t="str">
        <v/>
      </c>
      <c r="BV148" s="44" t="str">
        <v/>
      </c>
      <c r="BW148" s="44" t="str">
        <v/>
      </c>
      <c r="BX148" s="44" t="str">
        <v/>
      </c>
      <c r="BY148" s="44" t="str">
        <v/>
      </c>
      <c r="BZ148" s="44" t="str">
        <v/>
      </c>
    </row>
    <row r="149" spans="1:78" x14ac:dyDescent="0.2">
      <c r="A149" s="104" t="str">
        <v/>
      </c>
      <c r="B149" t="s">
        <v>135</v>
      </c>
      <c r="C149" t="s">
        <v>34</v>
      </c>
      <c r="D149" s="49">
        <f>DATE($C$1+1,10,15)-WEEKDAY(DATE($C$1+1,10,13))</f>
        <v>46671</v>
      </c>
      <c r="F149" s="44" t="str">
        <v/>
      </c>
      <c r="G149" s="44" t="str">
        <v/>
      </c>
      <c r="H149" s="44" t="str">
        <v/>
      </c>
      <c r="I149" s="44" t="str">
        <v/>
      </c>
      <c r="J149" s="44" t="str">
        <v/>
      </c>
      <c r="K149" s="44" t="str">
        <v/>
      </c>
      <c r="L149" s="44" t="str">
        <v/>
      </c>
      <c r="M149" s="44" t="str">
        <v/>
      </c>
      <c r="N149" s="44" t="str">
        <v/>
      </c>
      <c r="O149" s="44" t="str">
        <v/>
      </c>
      <c r="P149" s="44" t="str">
        <v/>
      </c>
      <c r="Q149" s="44" t="str">
        <v/>
      </c>
      <c r="R149" s="44" t="str">
        <v>x</v>
      </c>
      <c r="S149" s="44" t="str">
        <v/>
      </c>
      <c r="T149" s="44" t="str">
        <v/>
      </c>
      <c r="U149" s="44" t="str">
        <v/>
      </c>
      <c r="V149" s="44" t="str">
        <v/>
      </c>
      <c r="W149" s="44" t="str">
        <v/>
      </c>
      <c r="X149" s="44" t="str">
        <v/>
      </c>
      <c r="Y149" s="44" t="str">
        <v/>
      </c>
      <c r="Z149" s="44" t="str">
        <v/>
      </c>
      <c r="AA149" s="44" t="str">
        <v/>
      </c>
      <c r="AB149" s="44" t="str">
        <v/>
      </c>
      <c r="AC149" s="44" t="str">
        <v/>
      </c>
      <c r="AD149" s="44" t="str">
        <v/>
      </c>
      <c r="AE149" s="44" t="str">
        <v/>
      </c>
      <c r="AF149" s="44" t="str">
        <v/>
      </c>
      <c r="AG149" s="44" t="str">
        <v/>
      </c>
      <c r="AH149" s="44" t="str">
        <v/>
      </c>
      <c r="AI149" s="44" t="str">
        <v/>
      </c>
      <c r="AJ149" s="44" t="str">
        <v/>
      </c>
      <c r="AK149" s="44" t="str">
        <v/>
      </c>
      <c r="AL149" s="44" t="str">
        <v/>
      </c>
      <c r="AM149" s="44" t="str">
        <v/>
      </c>
      <c r="AN149" s="44" t="str">
        <v/>
      </c>
      <c r="AO149" s="44" t="str">
        <v/>
      </c>
      <c r="AP149" s="44" t="str">
        <v/>
      </c>
      <c r="AQ149" s="44" t="str">
        <v/>
      </c>
      <c r="AR149" s="44" t="str">
        <v/>
      </c>
      <c r="AS149" s="44" t="str">
        <v/>
      </c>
      <c r="AT149" s="44" t="str">
        <v/>
      </c>
      <c r="AU149" s="44" t="str">
        <v/>
      </c>
      <c r="AV149" s="44" t="str">
        <v/>
      </c>
      <c r="AW149" s="44" t="str">
        <v/>
      </c>
      <c r="AX149" s="44" t="str">
        <v/>
      </c>
      <c r="AY149" s="44" t="str">
        <v/>
      </c>
      <c r="AZ149" s="44" t="str">
        <v/>
      </c>
      <c r="BA149" s="44" t="str">
        <v/>
      </c>
      <c r="BB149" s="44" t="str">
        <v/>
      </c>
      <c r="BC149" s="44" t="str">
        <v/>
      </c>
      <c r="BD149" s="44" t="str">
        <v/>
      </c>
      <c r="BE149" s="44" t="str">
        <v/>
      </c>
      <c r="BF149" s="44" t="str">
        <v/>
      </c>
      <c r="BG149" s="44" t="str">
        <v/>
      </c>
      <c r="BH149" s="44" t="str">
        <v/>
      </c>
      <c r="BI149" s="44" t="str">
        <v/>
      </c>
      <c r="BJ149" s="44" t="str">
        <v/>
      </c>
      <c r="BK149" s="44" t="str">
        <v/>
      </c>
      <c r="BL149" s="44" t="str">
        <v/>
      </c>
      <c r="BM149" s="44" t="str">
        <v/>
      </c>
      <c r="BN149" s="44" t="str">
        <v/>
      </c>
      <c r="BO149" s="44" t="str">
        <v/>
      </c>
      <c r="BP149" s="44" t="str">
        <v/>
      </c>
      <c r="BQ149" s="44" t="str">
        <v/>
      </c>
      <c r="BR149" s="44" t="str">
        <v/>
      </c>
      <c r="BS149" s="44" t="str">
        <v/>
      </c>
      <c r="BT149" s="44" t="str">
        <v/>
      </c>
      <c r="BU149" s="44" t="str">
        <v/>
      </c>
      <c r="BV149" s="44" t="str">
        <v/>
      </c>
      <c r="BW149" s="44" t="str">
        <v/>
      </c>
      <c r="BX149" s="44" t="str">
        <v/>
      </c>
      <c r="BY149" s="44" t="str">
        <v/>
      </c>
      <c r="BZ149" s="44" t="str">
        <v/>
      </c>
    </row>
    <row r="150" spans="1:78" x14ac:dyDescent="0.2">
      <c r="A150" s="104" t="str">
        <v/>
      </c>
      <c r="B150" t="s">
        <v>90</v>
      </c>
      <c r="C150" t="s">
        <v>35</v>
      </c>
      <c r="D150" s="49">
        <f>DATE($C$1+1,1,2)</f>
        <v>46389</v>
      </c>
      <c r="F150" s="44" t="str">
        <v/>
      </c>
      <c r="G150" s="44" t="str">
        <v/>
      </c>
      <c r="H150" s="44" t="str">
        <v/>
      </c>
      <c r="I150" s="44" t="str">
        <v/>
      </c>
      <c r="J150" s="44" t="str">
        <v/>
      </c>
      <c r="K150" s="44" t="str">
        <v/>
      </c>
      <c r="L150" s="44" t="str">
        <v/>
      </c>
      <c r="M150" s="44" t="str">
        <v/>
      </c>
      <c r="N150" s="44" t="str">
        <v/>
      </c>
      <c r="O150" s="44" t="str">
        <v/>
      </c>
      <c r="P150" s="44" t="str">
        <v/>
      </c>
      <c r="Q150" s="44" t="str">
        <v/>
      </c>
      <c r="R150" s="44" t="str">
        <v/>
      </c>
      <c r="S150" s="44" t="str">
        <v/>
      </c>
      <c r="T150" s="44" t="str">
        <v>x</v>
      </c>
      <c r="U150" s="44" t="str">
        <v/>
      </c>
      <c r="V150" s="44" t="str">
        <v/>
      </c>
      <c r="W150" s="44" t="str">
        <v>x</v>
      </c>
      <c r="X150" s="44" t="str">
        <v/>
      </c>
      <c r="Y150" s="44" t="str">
        <v/>
      </c>
      <c r="Z150" s="44" t="str">
        <v/>
      </c>
      <c r="AA150" s="44" t="str">
        <v/>
      </c>
      <c r="AB150" s="44" t="str">
        <v/>
      </c>
      <c r="AC150" s="44" t="str">
        <v/>
      </c>
      <c r="AD150" s="44" t="str">
        <v/>
      </c>
      <c r="AE150" s="44" t="str">
        <v/>
      </c>
      <c r="AF150" s="44" t="str">
        <v>x</v>
      </c>
      <c r="AG150" s="44" t="str">
        <v/>
      </c>
      <c r="AH150" s="44" t="str">
        <v/>
      </c>
      <c r="AI150" s="44" t="str">
        <v/>
      </c>
      <c r="AJ150" s="44" t="str">
        <v/>
      </c>
      <c r="AK150" s="44" t="str">
        <v/>
      </c>
      <c r="AL150" s="44" t="str">
        <v/>
      </c>
      <c r="AM150" s="44" t="str">
        <v>x</v>
      </c>
      <c r="AN150" s="44" t="str">
        <v/>
      </c>
      <c r="AO150" s="44" t="str">
        <v/>
      </c>
      <c r="AP150" s="44" t="str">
        <v/>
      </c>
      <c r="AQ150" s="44" t="str">
        <v/>
      </c>
      <c r="AR150" s="44" t="str">
        <v/>
      </c>
      <c r="AS150" s="44" t="str">
        <v/>
      </c>
      <c r="AT150" s="44" t="str">
        <v/>
      </c>
      <c r="AU150" s="44" t="str">
        <v/>
      </c>
      <c r="AV150" s="44" t="str">
        <v/>
      </c>
      <c r="AW150" s="44" t="str">
        <v/>
      </c>
      <c r="AX150" s="44" t="str">
        <v/>
      </c>
      <c r="AY150" s="44" t="str">
        <v/>
      </c>
      <c r="AZ150" s="44" t="str">
        <v/>
      </c>
      <c r="BA150" s="44" t="str">
        <v/>
      </c>
      <c r="BB150" s="44" t="str">
        <v/>
      </c>
      <c r="BC150" s="44" t="str">
        <v/>
      </c>
      <c r="BD150" s="44" t="str">
        <v/>
      </c>
      <c r="BE150" s="44" t="str">
        <v/>
      </c>
      <c r="BF150" s="44" t="str">
        <v/>
      </c>
      <c r="BG150" s="44" t="str">
        <v/>
      </c>
      <c r="BH150" s="44" t="str">
        <v/>
      </c>
      <c r="BI150" s="44" t="str">
        <v/>
      </c>
      <c r="BJ150" s="44" t="str">
        <v/>
      </c>
      <c r="BK150" s="44" t="str">
        <v/>
      </c>
      <c r="BL150" s="44" t="str">
        <v/>
      </c>
      <c r="BM150" s="44" t="str">
        <v/>
      </c>
      <c r="BN150" s="44" t="str">
        <v/>
      </c>
      <c r="BO150" s="44" t="str">
        <v/>
      </c>
      <c r="BP150" s="44" t="str">
        <v/>
      </c>
      <c r="BQ150" s="44" t="str">
        <v/>
      </c>
      <c r="BR150" s="44" t="str">
        <v/>
      </c>
      <c r="BS150" s="44" t="str">
        <v/>
      </c>
      <c r="BT150" s="44" t="str">
        <v/>
      </c>
      <c r="BU150" s="44" t="str">
        <v/>
      </c>
      <c r="BV150" s="44" t="str">
        <v/>
      </c>
      <c r="BW150" s="44" t="str">
        <v/>
      </c>
      <c r="BX150" s="44" t="str">
        <v/>
      </c>
      <c r="BY150" s="44" t="str">
        <v/>
      </c>
      <c r="BZ150" s="44" t="str">
        <v/>
      </c>
    </row>
    <row r="151" spans="1:78" x14ac:dyDescent="0.2">
      <c r="A151" s="104" t="str">
        <v/>
      </c>
      <c r="B151" t="s">
        <v>91</v>
      </c>
      <c r="C151" t="s">
        <v>35</v>
      </c>
      <c r="D151" s="49">
        <f>DATE($C$1+1,3,1)</f>
        <v>46447</v>
      </c>
      <c r="F151" s="44" t="str">
        <v/>
      </c>
      <c r="G151" s="44" t="str">
        <v/>
      </c>
      <c r="H151" s="44" t="str">
        <v/>
      </c>
      <c r="I151" s="44" t="str">
        <v/>
      </c>
      <c r="J151" s="44" t="str">
        <v/>
      </c>
      <c r="K151" s="44" t="str">
        <v/>
      </c>
      <c r="L151" s="44" t="str">
        <v/>
      </c>
      <c r="M151" s="44" t="str">
        <v/>
      </c>
      <c r="N151" s="44" t="str">
        <v/>
      </c>
      <c r="O151" s="44" t="str">
        <v/>
      </c>
      <c r="P151" s="44" t="str">
        <v/>
      </c>
      <c r="Q151" s="44" t="str">
        <v/>
      </c>
      <c r="R151" s="44" t="str">
        <v/>
      </c>
      <c r="S151" s="44" t="str">
        <v/>
      </c>
      <c r="T151" s="44" t="str">
        <v/>
      </c>
      <c r="U151" s="44" t="str">
        <v/>
      </c>
      <c r="V151" s="44" t="str">
        <v/>
      </c>
      <c r="W151" s="44" t="str">
        <v/>
      </c>
      <c r="X151" s="44" t="str">
        <v/>
      </c>
      <c r="Y151" s="44" t="str">
        <v/>
      </c>
      <c r="Z151" s="44" t="str">
        <v/>
      </c>
      <c r="AA151" s="44" t="str">
        <v/>
      </c>
      <c r="AB151" s="44" t="str">
        <v/>
      </c>
      <c r="AC151" s="44" t="str">
        <v/>
      </c>
      <c r="AD151" s="44" t="str">
        <v/>
      </c>
      <c r="AE151" s="44" t="str">
        <v/>
      </c>
      <c r="AF151" s="44" t="str">
        <v>x</v>
      </c>
      <c r="AG151" s="44" t="str">
        <v/>
      </c>
      <c r="AH151" s="44" t="str">
        <v/>
      </c>
      <c r="AI151" s="44" t="str">
        <v/>
      </c>
      <c r="AJ151" s="44" t="str">
        <v/>
      </c>
      <c r="AK151" s="44" t="str">
        <v/>
      </c>
      <c r="AL151" s="44" t="str">
        <v/>
      </c>
      <c r="AM151" s="44" t="str">
        <v/>
      </c>
      <c r="AN151" s="44" t="str">
        <v/>
      </c>
      <c r="AO151" s="44" t="str">
        <v/>
      </c>
      <c r="AP151" s="44" t="str">
        <v/>
      </c>
      <c r="AQ151" s="44" t="str">
        <v/>
      </c>
      <c r="AR151" s="44" t="str">
        <v/>
      </c>
      <c r="AS151" s="44" t="str">
        <v/>
      </c>
      <c r="AT151" s="44" t="str">
        <v/>
      </c>
      <c r="AU151" s="44" t="str">
        <v/>
      </c>
      <c r="AV151" s="44" t="str">
        <v/>
      </c>
      <c r="AW151" s="44" t="str">
        <v/>
      </c>
      <c r="AX151" s="44" t="str">
        <v/>
      </c>
      <c r="AY151" s="44" t="str">
        <v/>
      </c>
      <c r="AZ151" s="44" t="str">
        <v/>
      </c>
      <c r="BA151" s="44" t="str">
        <v/>
      </c>
      <c r="BB151" s="44" t="str">
        <v/>
      </c>
      <c r="BC151" s="44" t="str">
        <v/>
      </c>
      <c r="BD151" s="44" t="str">
        <v/>
      </c>
      <c r="BE151" s="44" t="str">
        <v/>
      </c>
      <c r="BF151" s="44" t="str">
        <v/>
      </c>
      <c r="BG151" s="44" t="str">
        <v/>
      </c>
      <c r="BH151" s="44" t="str">
        <v/>
      </c>
      <c r="BI151" s="44" t="str">
        <v/>
      </c>
      <c r="BJ151" s="44" t="str">
        <v/>
      </c>
      <c r="BK151" s="44" t="str">
        <v/>
      </c>
      <c r="BL151" s="44" t="str">
        <v/>
      </c>
      <c r="BM151" s="44" t="str">
        <v/>
      </c>
      <c r="BN151" s="44" t="str">
        <v/>
      </c>
      <c r="BO151" s="44" t="str">
        <v/>
      </c>
      <c r="BP151" s="44" t="str">
        <v/>
      </c>
      <c r="BQ151" s="44" t="str">
        <v/>
      </c>
      <c r="BR151" s="44" t="str">
        <v/>
      </c>
      <c r="BS151" s="44" t="str">
        <v/>
      </c>
      <c r="BT151" s="44" t="str">
        <v/>
      </c>
      <c r="BU151" s="44" t="str">
        <v/>
      </c>
      <c r="BV151" s="44" t="str">
        <v/>
      </c>
      <c r="BW151" s="44" t="str">
        <v/>
      </c>
      <c r="BX151" s="44" t="str">
        <v/>
      </c>
      <c r="BY151" s="44" t="str">
        <v/>
      </c>
      <c r="BZ151" s="44" t="str">
        <v/>
      </c>
    </row>
    <row r="152" spans="1:78" x14ac:dyDescent="0.2">
      <c r="A152" s="104" t="str">
        <v/>
      </c>
      <c r="B152" t="s">
        <v>92</v>
      </c>
      <c r="C152" t="s">
        <v>35</v>
      </c>
      <c r="D152" s="49">
        <f>DATE($C$1+1,3,19)</f>
        <v>46465</v>
      </c>
      <c r="F152" s="44" t="str">
        <v/>
      </c>
      <c r="G152" s="44" t="str">
        <v/>
      </c>
      <c r="H152" s="44" t="str">
        <v/>
      </c>
      <c r="I152" s="44" t="str">
        <v/>
      </c>
      <c r="J152" s="44" t="str">
        <v/>
      </c>
      <c r="K152" s="44" t="str">
        <v/>
      </c>
      <c r="L152" s="44" t="str">
        <v/>
      </c>
      <c r="M152" s="44" t="str">
        <v/>
      </c>
      <c r="N152" s="44" t="str">
        <v/>
      </c>
      <c r="O152" s="44" t="str">
        <v/>
      </c>
      <c r="P152" s="44" t="str">
        <v/>
      </c>
      <c r="Q152" s="44" t="str">
        <v/>
      </c>
      <c r="R152" s="44" t="str">
        <v/>
      </c>
      <c r="S152" s="44" t="str">
        <v/>
      </c>
      <c r="T152" s="44" t="str">
        <v/>
      </c>
      <c r="U152" s="44" t="str">
        <v/>
      </c>
      <c r="V152" s="44" t="str">
        <v/>
      </c>
      <c r="W152" s="44" t="str">
        <v/>
      </c>
      <c r="X152" s="44" t="str">
        <v/>
      </c>
      <c r="Y152" s="44" t="str">
        <v/>
      </c>
      <c r="Z152" s="44" t="str">
        <v/>
      </c>
      <c r="AA152" s="44" t="str">
        <v/>
      </c>
      <c r="AB152" s="44" t="str">
        <v/>
      </c>
      <c r="AC152" s="44" t="str">
        <v/>
      </c>
      <c r="AD152" s="44" t="str">
        <v/>
      </c>
      <c r="AE152" s="44" t="str">
        <v/>
      </c>
      <c r="AF152" s="44" t="str">
        <v/>
      </c>
      <c r="AG152" s="44" t="str">
        <v/>
      </c>
      <c r="AH152" s="44" t="str">
        <v/>
      </c>
      <c r="AI152" s="44" t="str">
        <v>x</v>
      </c>
      <c r="AJ152" s="44" t="str">
        <v/>
      </c>
      <c r="AK152" s="44" t="str">
        <v/>
      </c>
      <c r="AL152" s="44" t="str">
        <v/>
      </c>
      <c r="AM152" s="44" t="str">
        <v/>
      </c>
      <c r="AN152" s="44" t="str">
        <v/>
      </c>
      <c r="AO152" s="44" t="str">
        <v/>
      </c>
      <c r="AP152" s="44" t="str">
        <v/>
      </c>
      <c r="AQ152" s="44" t="str">
        <v>x</v>
      </c>
      <c r="AR152" s="44" t="str">
        <v/>
      </c>
      <c r="AS152" s="44" t="str">
        <v/>
      </c>
      <c r="AT152" s="44" t="str">
        <v/>
      </c>
      <c r="AU152" s="44" t="str">
        <v/>
      </c>
      <c r="AV152" s="44" t="str">
        <v/>
      </c>
      <c r="AW152" s="44" t="str">
        <v/>
      </c>
      <c r="AX152" s="44" t="str">
        <v/>
      </c>
      <c r="AY152" s="44" t="str">
        <v/>
      </c>
      <c r="AZ152" s="44" t="str">
        <v/>
      </c>
      <c r="BA152" s="44" t="str">
        <v/>
      </c>
      <c r="BB152" s="44" t="str">
        <v/>
      </c>
      <c r="BC152" s="44" t="str">
        <v/>
      </c>
      <c r="BD152" s="44" t="str">
        <v/>
      </c>
      <c r="BE152" s="44" t="str">
        <v/>
      </c>
      <c r="BF152" s="44" t="str">
        <v/>
      </c>
      <c r="BG152" s="44" t="str">
        <v/>
      </c>
      <c r="BH152" s="44" t="str">
        <v/>
      </c>
      <c r="BI152" s="44" t="str">
        <v/>
      </c>
      <c r="BJ152" s="44" t="str">
        <v/>
      </c>
      <c r="BK152" s="44" t="str">
        <v/>
      </c>
      <c r="BL152" s="44" t="str">
        <v/>
      </c>
      <c r="BM152" s="44" t="str">
        <v/>
      </c>
      <c r="BN152" s="44" t="str">
        <v/>
      </c>
      <c r="BO152" s="44" t="str">
        <v/>
      </c>
      <c r="BP152" s="44" t="str">
        <v/>
      </c>
      <c r="BQ152" s="44" t="str">
        <v/>
      </c>
      <c r="BR152" s="44" t="str">
        <v/>
      </c>
      <c r="BS152" s="44" t="str">
        <v/>
      </c>
      <c r="BT152" s="44" t="str">
        <v/>
      </c>
      <c r="BU152" s="44" t="str">
        <v/>
      </c>
      <c r="BV152" s="44" t="str">
        <v/>
      </c>
      <c r="BW152" s="44" t="str">
        <v/>
      </c>
      <c r="BX152" s="44" t="str">
        <v/>
      </c>
      <c r="BY152" s="44" t="str">
        <v/>
      </c>
      <c r="BZ152" s="44" t="str">
        <v/>
      </c>
    </row>
    <row r="153" spans="1:78" x14ac:dyDescent="0.2">
      <c r="A153" s="104" t="str">
        <v/>
      </c>
      <c r="B153" t="s">
        <v>211</v>
      </c>
      <c r="C153" t="s">
        <v>35</v>
      </c>
      <c r="D153" s="49">
        <f>DATE($C$1+1,4,8)-WEEKDAY(DATE($C$1+1,4,3))</f>
        <v>46478</v>
      </c>
      <c r="F153" s="44" t="str">
        <v/>
      </c>
      <c r="G153" s="44" t="str">
        <v/>
      </c>
      <c r="H153" s="44" t="str">
        <v/>
      </c>
      <c r="I153" s="44" t="str">
        <v/>
      </c>
      <c r="J153" s="44" t="str">
        <v/>
      </c>
      <c r="K153" s="44" t="str">
        <v/>
      </c>
      <c r="L153" s="44" t="str">
        <v/>
      </c>
      <c r="M153" s="44" t="str">
        <v/>
      </c>
      <c r="N153" s="44" t="str">
        <v/>
      </c>
      <c r="O153" s="44" t="str">
        <v/>
      </c>
      <c r="P153" s="44" t="str">
        <v/>
      </c>
      <c r="Q153" s="44" t="str">
        <v/>
      </c>
      <c r="R153" s="44" t="str">
        <v/>
      </c>
      <c r="S153" s="44" t="str">
        <v/>
      </c>
      <c r="T153" s="44" t="str">
        <v/>
      </c>
      <c r="U153" s="44" t="str">
        <v/>
      </c>
      <c r="V153" s="44" t="str">
        <v/>
      </c>
      <c r="W153" s="44" t="str">
        <v/>
      </c>
      <c r="X153" s="44" t="str">
        <v/>
      </c>
      <c r="Y153" s="44" t="str">
        <v/>
      </c>
      <c r="Z153" s="44" t="str">
        <v/>
      </c>
      <c r="AA153" s="44" t="str">
        <v/>
      </c>
      <c r="AB153" s="44" t="str">
        <v>x</v>
      </c>
      <c r="AC153" s="44" t="str">
        <v/>
      </c>
      <c r="AD153" s="44" t="str">
        <v/>
      </c>
      <c r="AE153" s="44" t="str">
        <v/>
      </c>
      <c r="AF153" s="44" t="str">
        <v/>
      </c>
      <c r="AG153" s="44" t="str">
        <v/>
      </c>
      <c r="AH153" s="44" t="str">
        <v/>
      </c>
      <c r="AI153" s="44" t="str">
        <v/>
      </c>
      <c r="AJ153" s="44" t="str">
        <v/>
      </c>
      <c r="AK153" s="44" t="str">
        <v/>
      </c>
      <c r="AL153" s="44" t="str">
        <v/>
      </c>
      <c r="AM153" s="44" t="str">
        <v/>
      </c>
      <c r="AN153" s="44" t="str">
        <v/>
      </c>
      <c r="AO153" s="44" t="str">
        <v/>
      </c>
      <c r="AP153" s="44" t="str">
        <v/>
      </c>
      <c r="AQ153" s="44" t="str">
        <v/>
      </c>
      <c r="AR153" s="44" t="str">
        <v/>
      </c>
      <c r="AS153" s="44" t="str">
        <v/>
      </c>
      <c r="AT153" s="44" t="str">
        <v/>
      </c>
      <c r="AU153" s="44" t="str">
        <v/>
      </c>
      <c r="AV153" s="44" t="str">
        <v/>
      </c>
      <c r="AW153" s="44" t="str">
        <v/>
      </c>
      <c r="AX153" s="44" t="str">
        <v/>
      </c>
      <c r="AY153" s="44" t="str">
        <v/>
      </c>
      <c r="AZ153" s="44" t="str">
        <v/>
      </c>
      <c r="BA153" s="44" t="str">
        <v/>
      </c>
      <c r="BB153" s="44" t="str">
        <v/>
      </c>
      <c r="BC153" s="44" t="str">
        <v/>
      </c>
      <c r="BD153" s="44" t="str">
        <v/>
      </c>
      <c r="BE153" s="44" t="str">
        <v/>
      </c>
      <c r="BF153" s="44" t="str">
        <v/>
      </c>
      <c r="BG153" s="44" t="str">
        <v/>
      </c>
      <c r="BH153" s="44" t="str">
        <v/>
      </c>
      <c r="BI153" s="44" t="str">
        <v/>
      </c>
      <c r="BJ153" s="44" t="str">
        <v/>
      </c>
      <c r="BK153" s="44" t="str">
        <v/>
      </c>
      <c r="BL153" s="44" t="str">
        <v/>
      </c>
      <c r="BM153" s="44" t="str">
        <v/>
      </c>
      <c r="BN153" s="44" t="str">
        <v/>
      </c>
      <c r="BO153" s="44" t="str">
        <v/>
      </c>
      <c r="BP153" s="44" t="str">
        <v/>
      </c>
      <c r="BQ153" s="44" t="str">
        <v/>
      </c>
      <c r="BR153" s="44" t="str">
        <v/>
      </c>
      <c r="BS153" s="44" t="str">
        <v/>
      </c>
      <c r="BT153" s="44" t="str">
        <v/>
      </c>
      <c r="BU153" s="44" t="str">
        <v/>
      </c>
      <c r="BV153" s="44" t="str">
        <v/>
      </c>
      <c r="BW153" s="44" t="str">
        <v/>
      </c>
      <c r="BX153" s="44" t="str">
        <v/>
      </c>
      <c r="BY153" s="44" t="str">
        <v/>
      </c>
      <c r="BZ153" s="44" t="str">
        <v/>
      </c>
    </row>
    <row r="154" spans="1:78" x14ac:dyDescent="0.2">
      <c r="A154" s="104" t="str">
        <v/>
      </c>
      <c r="B154" t="s">
        <v>75</v>
      </c>
      <c r="C154" t="s">
        <v>35</v>
      </c>
      <c r="D154" s="49">
        <f>DATE($C$1+1,8,1)</f>
        <v>46600</v>
      </c>
      <c r="F154" s="44" t="str">
        <v/>
      </c>
      <c r="G154" s="44" t="str">
        <v/>
      </c>
      <c r="H154" s="44" t="str">
        <v/>
      </c>
      <c r="I154" s="44" t="str">
        <v/>
      </c>
      <c r="J154" s="44" t="str">
        <v/>
      </c>
      <c r="K154" s="44" t="str">
        <v/>
      </c>
      <c r="L154" s="44" t="str">
        <v/>
      </c>
      <c r="M154" s="44" t="str">
        <v/>
      </c>
      <c r="N154" s="44" t="str">
        <v/>
      </c>
      <c r="O154" s="44" t="str">
        <v/>
      </c>
      <c r="P154" s="44" t="str">
        <v/>
      </c>
      <c r="Q154" s="44" t="str">
        <v/>
      </c>
      <c r="R154" s="44" t="str">
        <v/>
      </c>
      <c r="S154" s="44" t="str">
        <v>x</v>
      </c>
      <c r="T154" s="44" t="str">
        <v>x</v>
      </c>
      <c r="U154" s="44" t="str">
        <v>x</v>
      </c>
      <c r="V154" s="44" t="str">
        <v>x</v>
      </c>
      <c r="W154" s="44" t="str">
        <v>x</v>
      </c>
      <c r="X154" s="44" t="str">
        <v>x</v>
      </c>
      <c r="Y154" s="44" t="str">
        <v>x</v>
      </c>
      <c r="Z154" s="44" t="str">
        <v>x</v>
      </c>
      <c r="AA154" s="44" t="str">
        <v>x</v>
      </c>
      <c r="AB154" s="44" t="str">
        <v>x</v>
      </c>
      <c r="AC154" s="44" t="str">
        <v>x</v>
      </c>
      <c r="AD154" s="44" t="str">
        <v>x</v>
      </c>
      <c r="AE154" s="44" t="str">
        <v>x</v>
      </c>
      <c r="AF154" s="44" t="str">
        <v>x</v>
      </c>
      <c r="AG154" s="44" t="str">
        <v>x</v>
      </c>
      <c r="AH154" s="44" t="str">
        <v>x</v>
      </c>
      <c r="AI154" s="44" t="str">
        <v>x</v>
      </c>
      <c r="AJ154" s="44" t="str">
        <v>x</v>
      </c>
      <c r="AK154" s="44" t="str">
        <v>x</v>
      </c>
      <c r="AL154" s="44" t="str">
        <v>x</v>
      </c>
      <c r="AM154" s="44" t="str">
        <v>x</v>
      </c>
      <c r="AN154" s="44" t="str">
        <v>x</v>
      </c>
      <c r="AO154" s="44" t="str">
        <v>x</v>
      </c>
      <c r="AP154" s="44" t="str">
        <v>x</v>
      </c>
      <c r="AQ154" s="44" t="str">
        <v>x</v>
      </c>
      <c r="AR154" s="44" t="str">
        <v>x</v>
      </c>
      <c r="AS154" s="44" t="str">
        <v>x</v>
      </c>
      <c r="AT154" s="44" t="str">
        <v/>
      </c>
      <c r="AU154" s="44" t="str">
        <v/>
      </c>
      <c r="AV154" s="44" t="str">
        <v/>
      </c>
      <c r="AW154" s="44" t="str">
        <v/>
      </c>
      <c r="AX154" s="44" t="str">
        <v/>
      </c>
      <c r="AY154" s="44" t="str">
        <v/>
      </c>
      <c r="AZ154" s="44" t="str">
        <v/>
      </c>
      <c r="BA154" s="44" t="str">
        <v/>
      </c>
      <c r="BB154" s="44" t="str">
        <v/>
      </c>
      <c r="BC154" s="44" t="str">
        <v/>
      </c>
      <c r="BD154" s="44" t="str">
        <v/>
      </c>
      <c r="BE154" s="44" t="str">
        <v/>
      </c>
      <c r="BF154" s="44" t="str">
        <v/>
      </c>
      <c r="BG154" s="44" t="str">
        <v/>
      </c>
      <c r="BH154" s="44" t="str">
        <v/>
      </c>
      <c r="BI154" s="44" t="str">
        <v/>
      </c>
      <c r="BJ154" s="44" t="str">
        <v/>
      </c>
      <c r="BK154" s="44" t="str">
        <v/>
      </c>
      <c r="BL154" s="44" t="str">
        <v/>
      </c>
      <c r="BM154" s="44" t="str">
        <v/>
      </c>
      <c r="BN154" s="44" t="str">
        <v/>
      </c>
      <c r="BO154" s="44" t="str">
        <v/>
      </c>
      <c r="BP154" s="44" t="str">
        <v/>
      </c>
      <c r="BQ154" s="44" t="str">
        <v/>
      </c>
      <c r="BR154" s="44" t="str">
        <v/>
      </c>
      <c r="BS154" s="44" t="str">
        <v/>
      </c>
      <c r="BT154" s="44" t="str">
        <v/>
      </c>
      <c r="BU154" s="44" t="str">
        <v/>
      </c>
      <c r="BV154" s="44" t="str">
        <v/>
      </c>
      <c r="BW154" s="44" t="str">
        <v/>
      </c>
      <c r="BX154" s="44" t="str">
        <v/>
      </c>
      <c r="BY154" s="44" t="str">
        <v/>
      </c>
      <c r="BZ154" s="44" t="str">
        <v/>
      </c>
    </row>
    <row r="155" spans="1:78" x14ac:dyDescent="0.2">
      <c r="A155" s="104" t="str">
        <v/>
      </c>
      <c r="B155" t="s">
        <v>93</v>
      </c>
      <c r="C155" t="s">
        <v>35</v>
      </c>
      <c r="D155" s="49">
        <f>DATE($C$1+1,9,22)-WEEKDAY(DATE($C$1+1,9,7))</f>
        <v>46649</v>
      </c>
      <c r="F155" s="44" t="str">
        <v/>
      </c>
      <c r="G155" s="44" t="str">
        <v/>
      </c>
      <c r="H155" s="44" t="str">
        <v/>
      </c>
      <c r="I155" s="44" t="str">
        <v/>
      </c>
      <c r="J155" s="44" t="str">
        <v/>
      </c>
      <c r="K155" s="44" t="str">
        <v/>
      </c>
      <c r="L155" s="44" t="str">
        <v/>
      </c>
      <c r="M155" s="44" t="str">
        <v/>
      </c>
      <c r="N155" s="44" t="str">
        <v/>
      </c>
      <c r="O155" s="44" t="str">
        <v/>
      </c>
      <c r="P155" s="44" t="str">
        <v/>
      </c>
      <c r="Q155" s="44" t="str">
        <v/>
      </c>
      <c r="R155" s="44" t="str">
        <v/>
      </c>
      <c r="S155" s="44" t="str">
        <v/>
      </c>
      <c r="T155" s="44" t="str">
        <v>x</v>
      </c>
      <c r="U155" s="44" t="str">
        <v>x</v>
      </c>
      <c r="V155" s="44" t="str">
        <v>x</v>
      </c>
      <c r="W155" s="44" t="str">
        <v>x</v>
      </c>
      <c r="X155" s="44" t="str">
        <v>x</v>
      </c>
      <c r="Y155" s="44" t="str">
        <v>x</v>
      </c>
      <c r="Z155" s="44" t="str">
        <v>x</v>
      </c>
      <c r="AA155" s="44" t="str">
        <v/>
      </c>
      <c r="AB155" s="44" t="str">
        <v>x</v>
      </c>
      <c r="AC155" s="44" t="str">
        <v>x</v>
      </c>
      <c r="AD155" s="44" t="str">
        <v>x</v>
      </c>
      <c r="AE155" s="44" t="str">
        <v>x</v>
      </c>
      <c r="AF155" s="44" t="str">
        <v>x</v>
      </c>
      <c r="AG155" s="44" t="str">
        <v>x</v>
      </c>
      <c r="AH155" s="44" t="str">
        <v>x</v>
      </c>
      <c r="AI155" s="44" t="str">
        <v>x</v>
      </c>
      <c r="AJ155" s="44" t="str">
        <v>x</v>
      </c>
      <c r="AK155" s="44" t="str">
        <v>x</v>
      </c>
      <c r="AL155" s="44" t="str">
        <v>x</v>
      </c>
      <c r="AM155" s="44" t="str">
        <v>x</v>
      </c>
      <c r="AN155" s="44" t="str">
        <v>x</v>
      </c>
      <c r="AO155" s="44" t="str">
        <v>x</v>
      </c>
      <c r="AP155" s="44" t="str">
        <v>x</v>
      </c>
      <c r="AQ155" s="44" t="str">
        <v>x</v>
      </c>
      <c r="AR155" s="44" t="str">
        <v>x</v>
      </c>
      <c r="AS155" s="44" t="str">
        <v>x</v>
      </c>
      <c r="AT155" s="44" t="str">
        <v/>
      </c>
      <c r="AU155" s="44" t="str">
        <v/>
      </c>
      <c r="AV155" s="44" t="str">
        <v/>
      </c>
      <c r="AW155" s="44" t="str">
        <v/>
      </c>
      <c r="AX155" s="44" t="str">
        <v/>
      </c>
      <c r="AY155" s="44" t="str">
        <v/>
      </c>
      <c r="AZ155" s="44" t="str">
        <v/>
      </c>
      <c r="BA155" s="44" t="str">
        <v/>
      </c>
      <c r="BB155" s="44" t="str">
        <v/>
      </c>
      <c r="BC155" s="44" t="str">
        <v/>
      </c>
      <c r="BD155" s="44" t="str">
        <v/>
      </c>
      <c r="BE155" s="44" t="str">
        <v/>
      </c>
      <c r="BF155" s="44" t="str">
        <v/>
      </c>
      <c r="BG155" s="44" t="str">
        <v/>
      </c>
      <c r="BH155" s="44" t="str">
        <v/>
      </c>
      <c r="BI155" s="44" t="str">
        <v/>
      </c>
      <c r="BJ155" s="44" t="str">
        <v/>
      </c>
      <c r="BK155" s="44" t="str">
        <v/>
      </c>
      <c r="BL155" s="44" t="str">
        <v/>
      </c>
      <c r="BM155" s="44" t="str">
        <v/>
      </c>
      <c r="BN155" s="44" t="str">
        <v/>
      </c>
      <c r="BO155" s="44" t="str">
        <v/>
      </c>
      <c r="BP155" s="44" t="str">
        <v/>
      </c>
      <c r="BQ155" s="44" t="str">
        <v/>
      </c>
      <c r="BR155" s="44" t="str">
        <v/>
      </c>
      <c r="BS155" s="44" t="str">
        <v/>
      </c>
      <c r="BT155" s="44" t="str">
        <v/>
      </c>
      <c r="BU155" s="44" t="str">
        <v/>
      </c>
      <c r="BV155" s="44" t="str">
        <v/>
      </c>
      <c r="BW155" s="44" t="str">
        <v/>
      </c>
      <c r="BX155" s="44" t="str">
        <v/>
      </c>
      <c r="BY155" s="44" t="str">
        <v/>
      </c>
      <c r="BZ155" s="44" t="str">
        <v/>
      </c>
    </row>
    <row r="156" spans="1:78" x14ac:dyDescent="0.2">
      <c r="A156" s="104" t="str">
        <v/>
      </c>
      <c r="B156" t="s">
        <v>94</v>
      </c>
      <c r="C156" t="s">
        <v>35</v>
      </c>
      <c r="D156" s="49">
        <f>DATE($C$1+1,9,8)-WEEKDAY(DATE($C$1+1,9,7))+4</f>
        <v>46639</v>
      </c>
      <c r="F156" s="44" t="str">
        <v/>
      </c>
      <c r="G156" s="44" t="str">
        <v/>
      </c>
      <c r="H156" s="44" t="str">
        <v/>
      </c>
      <c r="I156" s="44" t="str">
        <v/>
      </c>
      <c r="J156" s="44" t="str">
        <v/>
      </c>
      <c r="K156" s="44" t="str">
        <v/>
      </c>
      <c r="L156" s="44" t="str">
        <v/>
      </c>
      <c r="M156" s="44" t="str">
        <v/>
      </c>
      <c r="N156" s="44" t="str">
        <v/>
      </c>
      <c r="O156" s="44" t="str">
        <v/>
      </c>
      <c r="P156" s="44" t="str">
        <v/>
      </c>
      <c r="Q156" s="44" t="str">
        <v/>
      </c>
      <c r="R156" s="44" t="str">
        <v/>
      </c>
      <c r="S156" s="44" t="str">
        <v/>
      </c>
      <c r="T156" s="44" t="str">
        <v/>
      </c>
      <c r="U156" s="44" t="str">
        <v/>
      </c>
      <c r="V156" s="44" t="str">
        <v/>
      </c>
      <c r="W156" s="44" t="str">
        <v/>
      </c>
      <c r="X156" s="44" t="str">
        <v/>
      </c>
      <c r="Y156" s="44" t="str">
        <v/>
      </c>
      <c r="Z156" s="44" t="str">
        <v/>
      </c>
      <c r="AA156" s="44" t="str">
        <v>x</v>
      </c>
      <c r="AB156" s="44" t="str">
        <v/>
      </c>
      <c r="AC156" s="44" t="str">
        <v/>
      </c>
      <c r="AD156" s="44" t="str">
        <v/>
      </c>
      <c r="AE156" s="44" t="str">
        <v/>
      </c>
      <c r="AF156" s="44" t="str">
        <v/>
      </c>
      <c r="AG156" s="44" t="str">
        <v/>
      </c>
      <c r="AH156" s="44" t="str">
        <v/>
      </c>
      <c r="AI156" s="44" t="str">
        <v/>
      </c>
      <c r="AJ156" s="44" t="str">
        <v/>
      </c>
      <c r="AK156" s="44" t="str">
        <v/>
      </c>
      <c r="AL156" s="44" t="str">
        <v/>
      </c>
      <c r="AM156" s="44" t="str">
        <v/>
      </c>
      <c r="AN156" s="44" t="str">
        <v/>
      </c>
      <c r="AO156" s="44" t="str">
        <v/>
      </c>
      <c r="AP156" s="44" t="str">
        <v/>
      </c>
      <c r="AQ156" s="44" t="str">
        <v/>
      </c>
      <c r="AR156" s="44" t="str">
        <v/>
      </c>
      <c r="AS156" s="44" t="str">
        <v/>
      </c>
      <c r="AT156" s="44" t="str">
        <v/>
      </c>
      <c r="AU156" s="44" t="str">
        <v/>
      </c>
      <c r="AV156" s="44" t="str">
        <v/>
      </c>
      <c r="AW156" s="44" t="str">
        <v/>
      </c>
      <c r="AX156" s="44" t="str">
        <v/>
      </c>
      <c r="AY156" s="44" t="str">
        <v/>
      </c>
      <c r="AZ156" s="44" t="str">
        <v/>
      </c>
      <c r="BA156" s="44" t="str">
        <v/>
      </c>
      <c r="BB156" s="44" t="str">
        <v/>
      </c>
      <c r="BC156" s="44" t="str">
        <v/>
      </c>
      <c r="BD156" s="44" t="str">
        <v/>
      </c>
      <c r="BE156" s="44" t="str">
        <v/>
      </c>
      <c r="BF156" s="44" t="str">
        <v/>
      </c>
      <c r="BG156" s="44" t="str">
        <v/>
      </c>
      <c r="BH156" s="44" t="str">
        <v/>
      </c>
      <c r="BI156" s="44" t="str">
        <v/>
      </c>
      <c r="BJ156" s="44" t="str">
        <v/>
      </c>
      <c r="BK156" s="44" t="str">
        <v/>
      </c>
      <c r="BL156" s="44" t="str">
        <v/>
      </c>
      <c r="BM156" s="44" t="str">
        <v/>
      </c>
      <c r="BN156" s="44" t="str">
        <v/>
      </c>
      <c r="BO156" s="44" t="str">
        <v/>
      </c>
      <c r="BP156" s="44" t="str">
        <v/>
      </c>
      <c r="BQ156" s="44" t="str">
        <v/>
      </c>
      <c r="BR156" s="44" t="str">
        <v/>
      </c>
      <c r="BS156" s="44" t="str">
        <v/>
      </c>
      <c r="BT156" s="44" t="str">
        <v/>
      </c>
      <c r="BU156" s="44" t="str">
        <v/>
      </c>
      <c r="BV156" s="44" t="str">
        <v/>
      </c>
      <c r="BW156" s="44" t="str">
        <v/>
      </c>
      <c r="BX156" s="44" t="str">
        <v/>
      </c>
      <c r="BY156" s="44" t="str">
        <v/>
      </c>
      <c r="BZ156" s="44" t="str">
        <v/>
      </c>
    </row>
    <row r="157" spans="1:78" x14ac:dyDescent="0.2">
      <c r="A157" s="104" t="str">
        <v/>
      </c>
      <c r="B157" t="s">
        <v>68</v>
      </c>
      <c r="C157" t="s">
        <v>95</v>
      </c>
      <c r="D157" s="49">
        <f>D155+1</f>
        <v>46650</v>
      </c>
      <c r="F157" s="44" t="str">
        <v/>
      </c>
      <c r="G157" s="44" t="str">
        <v/>
      </c>
      <c r="H157" s="44" t="str">
        <v/>
      </c>
      <c r="I157" s="44" t="str">
        <v/>
      </c>
      <c r="J157" s="44" t="str">
        <v/>
      </c>
      <c r="K157" s="44" t="str">
        <v/>
      </c>
      <c r="L157" s="44" t="str">
        <v/>
      </c>
      <c r="M157" s="44" t="str">
        <v/>
      </c>
      <c r="N157" s="44" t="str">
        <v/>
      </c>
      <c r="O157" s="44" t="str">
        <v/>
      </c>
      <c r="P157" s="44" t="str">
        <v/>
      </c>
      <c r="Q157" s="44" t="str">
        <v/>
      </c>
      <c r="R157" s="44" t="str">
        <v/>
      </c>
      <c r="S157" s="44" t="str">
        <v/>
      </c>
      <c r="T157" s="44" t="str">
        <v/>
      </c>
      <c r="U157" s="44" t="str">
        <v/>
      </c>
      <c r="V157" s="44" t="str">
        <v/>
      </c>
      <c r="W157" s="44" t="str">
        <v/>
      </c>
      <c r="X157" s="44" t="str">
        <v/>
      </c>
      <c r="Y157" s="44" t="str">
        <v/>
      </c>
      <c r="Z157" s="44" t="str">
        <v/>
      </c>
      <c r="AA157" s="44" t="str">
        <v/>
      </c>
      <c r="AB157" s="44" t="str">
        <v/>
      </c>
      <c r="AC157" s="44" t="str">
        <v/>
      </c>
      <c r="AD157" s="44" t="str">
        <v/>
      </c>
      <c r="AE157" s="44" t="str">
        <v/>
      </c>
      <c r="AF157" s="44" t="str">
        <v/>
      </c>
      <c r="AG157" s="44" t="str">
        <v/>
      </c>
      <c r="AH157" s="44" t="str">
        <v/>
      </c>
      <c r="AI157" s="44" t="str">
        <v/>
      </c>
      <c r="AJ157" s="44" t="str">
        <v/>
      </c>
      <c r="AK157" s="44" t="str">
        <v/>
      </c>
      <c r="AL157" s="44" t="str">
        <v/>
      </c>
      <c r="AM157" s="44" t="str">
        <v/>
      </c>
      <c r="AN157" s="44" t="str">
        <v/>
      </c>
      <c r="AO157" s="44" t="str">
        <v/>
      </c>
      <c r="AP157" s="44" t="str">
        <v>x</v>
      </c>
      <c r="AQ157" s="44" t="str">
        <v/>
      </c>
      <c r="AR157" s="44" t="str">
        <v/>
      </c>
      <c r="AS157" s="44" t="str">
        <v/>
      </c>
      <c r="AT157" s="44" t="str">
        <v/>
      </c>
      <c r="AU157" s="44" t="str">
        <v/>
      </c>
      <c r="AV157" s="44" t="str">
        <v/>
      </c>
      <c r="AW157" s="44" t="str">
        <v/>
      </c>
      <c r="AX157" s="44" t="str">
        <v/>
      </c>
      <c r="AY157" s="44" t="str">
        <v/>
      </c>
      <c r="AZ157" s="44" t="str">
        <v/>
      </c>
      <c r="BA157" s="44" t="str">
        <v/>
      </c>
      <c r="BB157" s="44" t="str">
        <v/>
      </c>
      <c r="BC157" s="44" t="str">
        <v/>
      </c>
      <c r="BD157" s="44" t="str">
        <v/>
      </c>
      <c r="BE157" s="44" t="str">
        <v/>
      </c>
      <c r="BF157" s="44" t="str">
        <v/>
      </c>
      <c r="BG157" s="44" t="str">
        <v/>
      </c>
      <c r="BH157" s="44" t="str">
        <v/>
      </c>
      <c r="BI157" s="44" t="str">
        <v/>
      </c>
      <c r="BJ157" s="44" t="str">
        <v/>
      </c>
      <c r="BK157" s="44" t="str">
        <v/>
      </c>
      <c r="BL157" s="44" t="str">
        <v/>
      </c>
      <c r="BM157" s="44" t="str">
        <v/>
      </c>
      <c r="BN157" s="44" t="str">
        <v/>
      </c>
      <c r="BO157" s="44" t="str">
        <v/>
      </c>
      <c r="BP157" s="44" t="str">
        <v/>
      </c>
      <c r="BQ157" s="44" t="str">
        <v/>
      </c>
      <c r="BR157" s="44" t="str">
        <v/>
      </c>
      <c r="BS157" s="44" t="str">
        <v/>
      </c>
      <c r="BT157" s="44" t="str">
        <v/>
      </c>
      <c r="BU157" s="44" t="str">
        <v/>
      </c>
      <c r="BV157" s="44" t="str">
        <v/>
      </c>
      <c r="BW157" s="44" t="str">
        <v/>
      </c>
      <c r="BX157" s="44" t="str">
        <v/>
      </c>
      <c r="BY157" s="44" t="str">
        <v/>
      </c>
      <c r="BZ157" s="44" t="str">
        <v/>
      </c>
    </row>
    <row r="158" spans="1:78" x14ac:dyDescent="0.2">
      <c r="A158" s="104" t="str">
        <v/>
      </c>
      <c r="B158" t="s">
        <v>96</v>
      </c>
      <c r="C158" t="s">
        <v>35</v>
      </c>
      <c r="D158" s="49">
        <f>DATE($C$1+1,9,25)</f>
        <v>46655</v>
      </c>
      <c r="F158" s="44" t="str">
        <v/>
      </c>
      <c r="G158" s="44" t="str">
        <v/>
      </c>
      <c r="H158" s="44" t="str">
        <v/>
      </c>
      <c r="I158" s="44" t="str">
        <v/>
      </c>
      <c r="J158" s="44" t="str">
        <v/>
      </c>
      <c r="K158" s="44" t="str">
        <v/>
      </c>
      <c r="L158" s="44" t="str">
        <v/>
      </c>
      <c r="M158" s="44" t="str">
        <v/>
      </c>
      <c r="N158" s="44" t="str">
        <v/>
      </c>
      <c r="O158" s="44" t="str">
        <v/>
      </c>
      <c r="P158" s="44" t="str">
        <v/>
      </c>
      <c r="Q158" s="44" t="str">
        <v/>
      </c>
      <c r="R158" s="44" t="str">
        <v/>
      </c>
      <c r="S158" s="44" t="str">
        <v/>
      </c>
      <c r="T158" s="44" t="str">
        <v/>
      </c>
      <c r="U158" s="44" t="str">
        <v/>
      </c>
      <c r="V158" s="44" t="str">
        <v/>
      </c>
      <c r="W158" s="44" t="str">
        <v/>
      </c>
      <c r="X158" s="44" t="str">
        <v/>
      </c>
      <c r="Y158" s="44" t="str">
        <v/>
      </c>
      <c r="Z158" s="44" t="str">
        <v/>
      </c>
      <c r="AA158" s="44" t="str">
        <v/>
      </c>
      <c r="AB158" s="44" t="str">
        <v/>
      </c>
      <c r="AC158" s="44" t="str">
        <v/>
      </c>
      <c r="AD158" s="44" t="str">
        <v/>
      </c>
      <c r="AE158" s="44" t="str">
        <v/>
      </c>
      <c r="AF158" s="44" t="str">
        <v/>
      </c>
      <c r="AG158" s="44" t="str">
        <v/>
      </c>
      <c r="AH158" s="44" t="str">
        <v>x</v>
      </c>
      <c r="AI158" s="44" t="str">
        <v/>
      </c>
      <c r="AJ158" s="44" t="str">
        <v/>
      </c>
      <c r="AK158" s="44" t="str">
        <v/>
      </c>
      <c r="AL158" s="44" t="str">
        <v/>
      </c>
      <c r="AM158" s="44" t="str">
        <v/>
      </c>
      <c r="AN158" s="44" t="str">
        <v/>
      </c>
      <c r="AO158" s="44" t="str">
        <v/>
      </c>
      <c r="AP158" s="44" t="str">
        <v/>
      </c>
      <c r="AQ158" s="44" t="str">
        <v/>
      </c>
      <c r="AR158" s="44" t="str">
        <v/>
      </c>
      <c r="AS158" s="44" t="str">
        <v/>
      </c>
      <c r="AT158" s="44" t="str">
        <v/>
      </c>
      <c r="AU158" s="44" t="str">
        <v/>
      </c>
      <c r="AV158" s="44" t="str">
        <v/>
      </c>
      <c r="AW158" s="44" t="str">
        <v/>
      </c>
      <c r="AX158" s="44" t="str">
        <v/>
      </c>
      <c r="AY158" s="44" t="str">
        <v/>
      </c>
      <c r="AZ158" s="44" t="str">
        <v/>
      </c>
      <c r="BA158" s="44" t="str">
        <v/>
      </c>
      <c r="BB158" s="44" t="str">
        <v/>
      </c>
      <c r="BC158" s="44" t="str">
        <v/>
      </c>
      <c r="BD158" s="44" t="str">
        <v/>
      </c>
      <c r="BE158" s="44" t="str">
        <v/>
      </c>
      <c r="BF158" s="44" t="str">
        <v/>
      </c>
      <c r="BG158" s="44" t="str">
        <v/>
      </c>
      <c r="BH158" s="44" t="str">
        <v/>
      </c>
      <c r="BI158" s="44" t="str">
        <v/>
      </c>
      <c r="BJ158" s="44" t="str">
        <v/>
      </c>
      <c r="BK158" s="44" t="str">
        <v/>
      </c>
      <c r="BL158" s="44" t="str">
        <v/>
      </c>
      <c r="BM158" s="44" t="str">
        <v/>
      </c>
      <c r="BN158" s="44" t="str">
        <v/>
      </c>
      <c r="BO158" s="44" t="str">
        <v/>
      </c>
      <c r="BP158" s="44" t="str">
        <v/>
      </c>
      <c r="BQ158" s="44" t="str">
        <v/>
      </c>
      <c r="BR158" s="44" t="str">
        <v/>
      </c>
      <c r="BS158" s="44" t="str">
        <v/>
      </c>
      <c r="BT158" s="44" t="str">
        <v/>
      </c>
      <c r="BU158" s="44" t="str">
        <v/>
      </c>
      <c r="BV158" s="44" t="str">
        <v/>
      </c>
      <c r="BW158" s="44" t="str">
        <v/>
      </c>
      <c r="BX158" s="44" t="str">
        <v/>
      </c>
      <c r="BY158" s="44" t="str">
        <v/>
      </c>
      <c r="BZ158" s="44" t="str">
        <v/>
      </c>
    </row>
    <row r="159" spans="1:78" x14ac:dyDescent="0.2">
      <c r="A159" s="104" t="str">
        <v/>
      </c>
      <c r="B159" t="s">
        <v>97</v>
      </c>
      <c r="C159" t="s">
        <v>35</v>
      </c>
      <c r="D159" s="49">
        <f>DATE($C$1-1,12,31)</f>
        <v>46022</v>
      </c>
      <c r="F159" s="44" t="str">
        <v/>
      </c>
      <c r="G159" s="44" t="str">
        <v/>
      </c>
      <c r="H159" s="44" t="str">
        <v/>
      </c>
      <c r="I159" s="44" t="str">
        <v/>
      </c>
      <c r="J159" s="44" t="str">
        <v/>
      </c>
      <c r="K159" s="44" t="str">
        <v/>
      </c>
      <c r="L159" s="44" t="str">
        <v/>
      </c>
      <c r="M159" s="44" t="str">
        <v/>
      </c>
      <c r="N159" s="44" t="str">
        <v/>
      </c>
      <c r="O159" s="44" t="str">
        <v/>
      </c>
      <c r="P159" s="44" t="str">
        <v/>
      </c>
      <c r="Q159" s="44" t="str">
        <v/>
      </c>
      <c r="R159" s="44" t="str">
        <v/>
      </c>
      <c r="S159" s="44" t="str">
        <v/>
      </c>
      <c r="T159" s="44" t="str">
        <v/>
      </c>
      <c r="U159" s="44" t="str">
        <v/>
      </c>
      <c r="V159" s="44" t="str">
        <v/>
      </c>
      <c r="W159" s="44" t="str">
        <v/>
      </c>
      <c r="X159" s="44" t="str">
        <v/>
      </c>
      <c r="Y159" s="44" t="str">
        <v/>
      </c>
      <c r="Z159" s="44" t="str">
        <v/>
      </c>
      <c r="AA159" s="44" t="str">
        <v>x</v>
      </c>
      <c r="AB159" s="44" t="str">
        <v/>
      </c>
      <c r="AC159" s="44" t="str">
        <v/>
      </c>
      <c r="AD159" s="44" t="str">
        <v/>
      </c>
      <c r="AE159" s="44" t="str">
        <v/>
      </c>
      <c r="AF159" s="44" t="str">
        <v/>
      </c>
      <c r="AG159" s="44" t="str">
        <v/>
      </c>
      <c r="AH159" s="44" t="str">
        <v/>
      </c>
      <c r="AI159" s="44" t="str">
        <v/>
      </c>
      <c r="AJ159" s="44" t="str">
        <v/>
      </c>
      <c r="AK159" s="44" t="str">
        <v/>
      </c>
      <c r="AL159" s="44" t="str">
        <v/>
      </c>
      <c r="AM159" s="44" t="str">
        <v/>
      </c>
      <c r="AN159" s="44" t="str">
        <v/>
      </c>
      <c r="AO159" s="44" t="str">
        <v/>
      </c>
      <c r="AP159" s="44" t="str">
        <v/>
      </c>
      <c r="AQ159" s="44" t="str">
        <v/>
      </c>
      <c r="AR159" s="44" t="str">
        <v/>
      </c>
      <c r="AS159" s="44" t="str">
        <v/>
      </c>
      <c r="AT159" s="44" t="str">
        <v/>
      </c>
      <c r="AU159" s="44" t="str">
        <v/>
      </c>
      <c r="AV159" s="44" t="str">
        <v/>
      </c>
      <c r="AW159" s="44" t="str">
        <v/>
      </c>
      <c r="AX159" s="44" t="str">
        <v/>
      </c>
      <c r="AY159" s="44" t="str">
        <v/>
      </c>
      <c r="AZ159" s="44" t="str">
        <v/>
      </c>
      <c r="BA159" s="44" t="str">
        <v/>
      </c>
      <c r="BB159" s="44" t="str">
        <v/>
      </c>
      <c r="BC159" s="44" t="str">
        <v/>
      </c>
      <c r="BD159" s="44" t="str">
        <v/>
      </c>
      <c r="BE159" s="44" t="str">
        <v/>
      </c>
      <c r="BF159" s="44" t="str">
        <v/>
      </c>
      <c r="BG159" s="44" t="str">
        <v/>
      </c>
      <c r="BH159" s="44" t="str">
        <v/>
      </c>
      <c r="BI159" s="44" t="str">
        <v/>
      </c>
      <c r="BJ159" s="44" t="str">
        <v/>
      </c>
      <c r="BK159" s="44" t="str">
        <v/>
      </c>
      <c r="BL159" s="44" t="str">
        <v/>
      </c>
      <c r="BM159" s="44" t="str">
        <v/>
      </c>
      <c r="BN159" s="44" t="str">
        <v/>
      </c>
      <c r="BO159" s="44" t="str">
        <v/>
      </c>
      <c r="BP159" s="44" t="str">
        <v/>
      </c>
      <c r="BQ159" s="44" t="str">
        <v/>
      </c>
      <c r="BR159" s="44" t="str">
        <v/>
      </c>
      <c r="BS159" s="44" t="str">
        <v/>
      </c>
      <c r="BT159" s="44" t="str">
        <v/>
      </c>
      <c r="BU159" s="44" t="str">
        <v/>
      </c>
      <c r="BV159" s="44" t="str">
        <v/>
      </c>
      <c r="BW159" s="44" t="str">
        <v/>
      </c>
      <c r="BX159" s="44" t="str">
        <v/>
      </c>
      <c r="BY159" s="44" t="str">
        <v/>
      </c>
      <c r="BZ159" s="44" t="str">
        <v/>
      </c>
    </row>
    <row r="160" spans="1:78" x14ac:dyDescent="0.2">
      <c r="A160" s="104" t="str">
        <v/>
      </c>
      <c r="B160" t="s">
        <v>143</v>
      </c>
      <c r="C160" t="s">
        <v>136</v>
      </c>
      <c r="D160" s="49">
        <f>DATE($C$1+1,3,5)</f>
        <v>46451</v>
      </c>
      <c r="F160" s="44" t="str">
        <v/>
      </c>
      <c r="G160" s="44" t="str">
        <v/>
      </c>
      <c r="H160" s="44" t="str">
        <v/>
      </c>
      <c r="I160" s="44" t="str">
        <v/>
      </c>
      <c r="J160" s="44" t="str">
        <v/>
      </c>
      <c r="K160" s="44" t="str">
        <v/>
      </c>
      <c r="L160" s="44" t="str">
        <v>x</v>
      </c>
      <c r="M160" s="44" t="str">
        <v/>
      </c>
      <c r="N160" s="44" t="str">
        <v/>
      </c>
      <c r="O160" s="44" t="str">
        <v/>
      </c>
      <c r="P160" s="44" t="str">
        <v/>
      </c>
      <c r="Q160" s="44" t="str">
        <v/>
      </c>
      <c r="R160" s="44" t="str">
        <v/>
      </c>
      <c r="S160" s="44" t="str">
        <v/>
      </c>
      <c r="T160" s="44" t="str">
        <v/>
      </c>
      <c r="U160" s="44" t="str">
        <v/>
      </c>
      <c r="V160" s="44" t="str">
        <v/>
      </c>
      <c r="W160" s="44" t="str">
        <v/>
      </c>
      <c r="X160" s="44" t="str">
        <v/>
      </c>
      <c r="Y160" s="44" t="str">
        <v/>
      </c>
      <c r="Z160" s="44" t="str">
        <v/>
      </c>
      <c r="AA160" s="44" t="str">
        <v/>
      </c>
      <c r="AB160" s="44" t="str">
        <v/>
      </c>
      <c r="AC160" s="44" t="str">
        <v/>
      </c>
      <c r="AD160" s="44" t="str">
        <v/>
      </c>
      <c r="AE160" s="44" t="str">
        <v/>
      </c>
      <c r="AF160" s="44" t="str">
        <v/>
      </c>
      <c r="AG160" s="44" t="str">
        <v/>
      </c>
      <c r="AH160" s="44" t="str">
        <v/>
      </c>
      <c r="AI160" s="44" t="str">
        <v/>
      </c>
      <c r="AJ160" s="44" t="str">
        <v/>
      </c>
      <c r="AK160" s="44" t="str">
        <v/>
      </c>
      <c r="AL160" s="44" t="str">
        <v/>
      </c>
      <c r="AM160" s="44" t="str">
        <v/>
      </c>
      <c r="AN160" s="44" t="str">
        <v/>
      </c>
      <c r="AO160" s="44" t="str">
        <v/>
      </c>
      <c r="AP160" s="44" t="str">
        <v/>
      </c>
      <c r="AQ160" s="44" t="str">
        <v/>
      </c>
      <c r="AR160" s="44" t="str">
        <v/>
      </c>
      <c r="AS160" s="44" t="str">
        <v/>
      </c>
      <c r="AT160" s="44" t="str">
        <v/>
      </c>
      <c r="AU160" s="44" t="str">
        <v/>
      </c>
      <c r="AV160" s="44" t="str">
        <v/>
      </c>
      <c r="AW160" s="44" t="str">
        <v/>
      </c>
      <c r="AX160" s="44" t="str">
        <v/>
      </c>
      <c r="AY160" s="44" t="str">
        <v/>
      </c>
      <c r="AZ160" s="44" t="str">
        <v/>
      </c>
      <c r="BA160" s="44" t="str">
        <v/>
      </c>
      <c r="BB160" s="44" t="str">
        <v/>
      </c>
      <c r="BC160" s="44" t="str">
        <v/>
      </c>
      <c r="BD160" s="44" t="str">
        <v/>
      </c>
      <c r="BE160" s="44" t="str">
        <v/>
      </c>
      <c r="BF160" s="44" t="str">
        <v/>
      </c>
      <c r="BG160" s="44" t="str">
        <v/>
      </c>
      <c r="BH160" s="44" t="str">
        <v/>
      </c>
      <c r="BI160" s="44" t="str">
        <v/>
      </c>
      <c r="BJ160" s="44" t="str">
        <v/>
      </c>
      <c r="BK160" s="44" t="str">
        <v/>
      </c>
      <c r="BL160" s="44" t="str">
        <v/>
      </c>
      <c r="BM160" s="44" t="str">
        <v/>
      </c>
      <c r="BN160" s="44" t="str">
        <v/>
      </c>
      <c r="BO160" s="44" t="str">
        <v/>
      </c>
      <c r="BP160" s="44" t="str">
        <v/>
      </c>
      <c r="BQ160" s="44" t="str">
        <v/>
      </c>
      <c r="BR160" s="44" t="str">
        <v/>
      </c>
      <c r="BS160" s="44" t="str">
        <v/>
      </c>
      <c r="BT160" s="44" t="str">
        <v/>
      </c>
      <c r="BU160" s="44" t="str">
        <v/>
      </c>
      <c r="BV160" s="44" t="str">
        <v/>
      </c>
      <c r="BW160" s="44" t="str">
        <v/>
      </c>
      <c r="BX160" s="44" t="str">
        <v/>
      </c>
      <c r="BY160" s="44" t="str">
        <v/>
      </c>
      <c r="BZ160" s="44" t="str">
        <v/>
      </c>
    </row>
    <row r="161" spans="1:78" x14ac:dyDescent="0.2">
      <c r="A161" s="104" t="str">
        <v/>
      </c>
      <c r="B161" t="s">
        <v>144</v>
      </c>
      <c r="C161" t="s">
        <v>136</v>
      </c>
      <c r="D161" s="49">
        <f>DATE($C$1+1,6,29)</f>
        <v>46567</v>
      </c>
      <c r="F161" s="44" t="str">
        <v/>
      </c>
      <c r="G161" s="44" t="str">
        <v/>
      </c>
      <c r="H161" s="44" t="str">
        <v/>
      </c>
      <c r="I161" s="44" t="str">
        <v/>
      </c>
      <c r="J161" s="44" t="str">
        <v/>
      </c>
      <c r="K161" s="44" t="str">
        <v/>
      </c>
      <c r="L161" s="44" t="str">
        <v>x</v>
      </c>
      <c r="M161" s="44" t="str">
        <v/>
      </c>
      <c r="N161" s="44" t="str">
        <v/>
      </c>
      <c r="O161" s="44" t="str">
        <v/>
      </c>
      <c r="P161" s="44" t="str">
        <v/>
      </c>
      <c r="Q161" s="44" t="str">
        <v/>
      </c>
      <c r="R161" s="44" t="str">
        <v/>
      </c>
      <c r="S161" s="44" t="str">
        <v/>
      </c>
      <c r="T161" s="44" t="str">
        <v/>
      </c>
      <c r="U161" s="44" t="str">
        <v/>
      </c>
      <c r="V161" s="44" t="str">
        <v/>
      </c>
      <c r="W161" s="44" t="str">
        <v/>
      </c>
      <c r="X161" s="44" t="str">
        <v/>
      </c>
      <c r="Y161" s="44" t="str">
        <v/>
      </c>
      <c r="Z161" s="44" t="str">
        <v/>
      </c>
      <c r="AA161" s="44" t="str">
        <v/>
      </c>
      <c r="AB161" s="44" t="str">
        <v/>
      </c>
      <c r="AC161" s="44" t="str">
        <v/>
      </c>
      <c r="AD161" s="44" t="str">
        <v/>
      </c>
      <c r="AE161" s="44" t="str">
        <v/>
      </c>
      <c r="AF161" s="44" t="str">
        <v/>
      </c>
      <c r="AG161" s="44" t="str">
        <v/>
      </c>
      <c r="AH161" s="44" t="str">
        <v/>
      </c>
      <c r="AI161" s="44" t="str">
        <v/>
      </c>
      <c r="AJ161" s="44" t="str">
        <v/>
      </c>
      <c r="AK161" s="44" t="str">
        <v/>
      </c>
      <c r="AL161" s="44" t="str">
        <v/>
      </c>
      <c r="AM161" s="44" t="str">
        <v/>
      </c>
      <c r="AN161" s="44" t="str">
        <v/>
      </c>
      <c r="AO161" s="44" t="str">
        <v/>
      </c>
      <c r="AP161" s="44" t="str">
        <v/>
      </c>
      <c r="AQ161" s="44" t="str">
        <v/>
      </c>
      <c r="AR161" s="44" t="str">
        <v/>
      </c>
      <c r="AS161" s="44" t="str">
        <v/>
      </c>
      <c r="AT161" s="44" t="str">
        <v/>
      </c>
      <c r="AU161" s="44" t="str">
        <v/>
      </c>
      <c r="AV161" s="44" t="str">
        <v/>
      </c>
      <c r="AW161" s="44" t="str">
        <v/>
      </c>
      <c r="AX161" s="44" t="str">
        <v/>
      </c>
      <c r="AY161" s="44" t="str">
        <v/>
      </c>
      <c r="AZ161" s="44" t="str">
        <v/>
      </c>
      <c r="BA161" s="44" t="str">
        <v/>
      </c>
      <c r="BB161" s="44" t="str">
        <v/>
      </c>
      <c r="BC161" s="44" t="str">
        <v/>
      </c>
      <c r="BD161" s="44" t="str">
        <v/>
      </c>
      <c r="BE161" s="44" t="str">
        <v/>
      </c>
      <c r="BF161" s="44" t="str">
        <v/>
      </c>
      <c r="BG161" s="44" t="str">
        <v/>
      </c>
      <c r="BH161" s="44" t="str">
        <v/>
      </c>
      <c r="BI161" s="44" t="str">
        <v/>
      </c>
      <c r="BJ161" s="44" t="str">
        <v/>
      </c>
      <c r="BK161" s="44" t="str">
        <v/>
      </c>
      <c r="BL161" s="44" t="str">
        <v/>
      </c>
      <c r="BM161" s="44" t="str">
        <v/>
      </c>
      <c r="BN161" s="44" t="str">
        <v/>
      </c>
      <c r="BO161" s="44" t="str">
        <v/>
      </c>
      <c r="BP161" s="44" t="str">
        <v/>
      </c>
      <c r="BQ161" s="44" t="str">
        <v/>
      </c>
      <c r="BR161" s="44" t="str">
        <v/>
      </c>
      <c r="BS161" s="44" t="str">
        <v/>
      </c>
      <c r="BT161" s="44" t="str">
        <v/>
      </c>
      <c r="BU161" s="44" t="str">
        <v/>
      </c>
      <c r="BV161" s="44" t="str">
        <v/>
      </c>
      <c r="BW161" s="44" t="str">
        <v/>
      </c>
      <c r="BX161" s="44" t="str">
        <v/>
      </c>
      <c r="BY161" s="44" t="str">
        <v/>
      </c>
      <c r="BZ161" s="44" t="str">
        <v/>
      </c>
    </row>
    <row r="162" spans="1:78" x14ac:dyDescent="0.2">
      <c r="A162" s="104" t="str">
        <v/>
      </c>
      <c r="B162" t="s">
        <v>145</v>
      </c>
      <c r="C162" t="s">
        <v>137</v>
      </c>
      <c r="D162" s="49">
        <f>DATE($C$1+1,9,24)</f>
        <v>46654</v>
      </c>
      <c r="F162" s="44" t="str">
        <v/>
      </c>
      <c r="G162" s="44" t="str">
        <v/>
      </c>
      <c r="H162" s="44" t="str">
        <v/>
      </c>
      <c r="I162" s="44" t="str">
        <v/>
      </c>
      <c r="J162" s="44" t="str">
        <v/>
      </c>
      <c r="K162" s="44" t="str">
        <v/>
      </c>
      <c r="L162" s="44" t="str">
        <v/>
      </c>
      <c r="M162" s="44" t="str">
        <v>x</v>
      </c>
      <c r="N162" s="44" t="str">
        <v/>
      </c>
      <c r="O162" s="44" t="str">
        <v/>
      </c>
      <c r="P162" s="44" t="str">
        <v/>
      </c>
      <c r="Q162" s="44" t="str">
        <v/>
      </c>
      <c r="R162" s="44" t="str">
        <v/>
      </c>
      <c r="S162" s="44" t="str">
        <v/>
      </c>
      <c r="T162" s="44" t="str">
        <v/>
      </c>
      <c r="U162" s="44" t="str">
        <v/>
      </c>
      <c r="V162" s="44" t="str">
        <v/>
      </c>
      <c r="W162" s="44" t="str">
        <v/>
      </c>
      <c r="X162" s="44" t="str">
        <v/>
      </c>
      <c r="Y162" s="44" t="str">
        <v/>
      </c>
      <c r="Z162" s="44" t="str">
        <v/>
      </c>
      <c r="AA162" s="44" t="str">
        <v/>
      </c>
      <c r="AB162" s="44" t="str">
        <v/>
      </c>
      <c r="AC162" s="44" t="str">
        <v/>
      </c>
      <c r="AD162" s="44" t="str">
        <v/>
      </c>
      <c r="AE162" s="44" t="str">
        <v/>
      </c>
      <c r="AF162" s="44" t="str">
        <v/>
      </c>
      <c r="AG162" s="44" t="str">
        <v/>
      </c>
      <c r="AH162" s="44" t="str">
        <v/>
      </c>
      <c r="AI162" s="44" t="str">
        <v/>
      </c>
      <c r="AJ162" s="44" t="str">
        <v/>
      </c>
      <c r="AK162" s="44" t="str">
        <v/>
      </c>
      <c r="AL162" s="44" t="str">
        <v/>
      </c>
      <c r="AM162" s="44" t="str">
        <v/>
      </c>
      <c r="AN162" s="44" t="str">
        <v/>
      </c>
      <c r="AO162" s="44" t="str">
        <v/>
      </c>
      <c r="AP162" s="44" t="str">
        <v/>
      </c>
      <c r="AQ162" s="44" t="str">
        <v/>
      </c>
      <c r="AR162" s="44" t="str">
        <v/>
      </c>
      <c r="AS162" s="44" t="str">
        <v/>
      </c>
      <c r="AT162" s="44" t="str">
        <v/>
      </c>
      <c r="AU162" s="44" t="str">
        <v/>
      </c>
      <c r="AV162" s="44" t="str">
        <v/>
      </c>
      <c r="AW162" s="44" t="str">
        <v/>
      </c>
      <c r="AX162" s="44" t="str">
        <v/>
      </c>
      <c r="AY162" s="44" t="str">
        <v/>
      </c>
      <c r="AZ162" s="44" t="str">
        <v/>
      </c>
      <c r="BA162" s="44" t="str">
        <v/>
      </c>
      <c r="BB162" s="44" t="str">
        <v/>
      </c>
      <c r="BC162" s="44" t="str">
        <v/>
      </c>
      <c r="BD162" s="44" t="str">
        <v/>
      </c>
      <c r="BE162" s="44" t="str">
        <v/>
      </c>
      <c r="BF162" s="44" t="str">
        <v/>
      </c>
      <c r="BG162" s="44" t="str">
        <v/>
      </c>
      <c r="BH162" s="44" t="str">
        <v/>
      </c>
      <c r="BI162" s="44" t="str">
        <v/>
      </c>
      <c r="BJ162" s="44" t="str">
        <v/>
      </c>
      <c r="BK162" s="44" t="str">
        <v/>
      </c>
      <c r="BL162" s="44" t="str">
        <v/>
      </c>
      <c r="BM162" s="44" t="str">
        <v/>
      </c>
      <c r="BN162" s="44" t="str">
        <v/>
      </c>
      <c r="BO162" s="44" t="str">
        <v/>
      </c>
      <c r="BP162" s="44" t="str">
        <v/>
      </c>
      <c r="BQ162" s="44" t="str">
        <v/>
      </c>
      <c r="BR162" s="44" t="str">
        <v/>
      </c>
      <c r="BS162" s="44" t="str">
        <v/>
      </c>
      <c r="BT162" s="44" t="str">
        <v/>
      </c>
      <c r="BU162" s="44" t="str">
        <v/>
      </c>
      <c r="BV162" s="44" t="str">
        <v/>
      </c>
      <c r="BW162" s="44" t="str">
        <v/>
      </c>
      <c r="BX162" s="44" t="str">
        <v/>
      </c>
      <c r="BY162" s="44" t="str">
        <v/>
      </c>
      <c r="BZ162" s="44" t="str">
        <v/>
      </c>
    </row>
    <row r="163" spans="1:78" x14ac:dyDescent="0.2">
      <c r="A163" s="104" t="str">
        <v/>
      </c>
      <c r="B163" t="s">
        <v>81</v>
      </c>
      <c r="C163" t="s">
        <v>138</v>
      </c>
      <c r="D163" s="49">
        <f>DATE($C$1+1,4,27)</f>
        <v>46504</v>
      </c>
      <c r="F163" s="44" t="str">
        <v/>
      </c>
      <c r="G163" s="44" t="str">
        <v/>
      </c>
      <c r="H163" s="44" t="str">
        <v/>
      </c>
      <c r="I163" s="44" t="str">
        <v/>
      </c>
      <c r="J163" s="44" t="str">
        <v/>
      </c>
      <c r="K163" s="44" t="str">
        <v/>
      </c>
      <c r="L163" s="44" t="str">
        <v/>
      </c>
      <c r="M163" s="44" t="str">
        <v/>
      </c>
      <c r="N163" s="44" t="str">
        <v>x</v>
      </c>
      <c r="O163" s="44" t="str">
        <v/>
      </c>
      <c r="P163" s="44" t="str">
        <v/>
      </c>
      <c r="Q163" s="44" t="str">
        <v/>
      </c>
      <c r="R163" s="44" t="str">
        <v/>
      </c>
      <c r="S163" s="44" t="str">
        <v/>
      </c>
      <c r="T163" s="44" t="str">
        <v/>
      </c>
      <c r="U163" s="44" t="str">
        <v/>
      </c>
      <c r="V163" s="44" t="str">
        <v/>
      </c>
      <c r="W163" s="44" t="str">
        <v/>
      </c>
      <c r="X163" s="44" t="str">
        <v/>
      </c>
      <c r="Y163" s="44" t="str">
        <v/>
      </c>
      <c r="Z163" s="44" t="str">
        <v/>
      </c>
      <c r="AA163" s="44" t="str">
        <v/>
      </c>
      <c r="AB163" s="44" t="str">
        <v/>
      </c>
      <c r="AC163" s="44" t="str">
        <v/>
      </c>
      <c r="AD163" s="44" t="str">
        <v/>
      </c>
      <c r="AE163" s="44" t="str">
        <v/>
      </c>
      <c r="AF163" s="44" t="str">
        <v/>
      </c>
      <c r="AG163" s="44" t="str">
        <v/>
      </c>
      <c r="AH163" s="44" t="str">
        <v/>
      </c>
      <c r="AI163" s="44" t="str">
        <v/>
      </c>
      <c r="AJ163" s="44" t="str">
        <v/>
      </c>
      <c r="AK163" s="44" t="str">
        <v/>
      </c>
      <c r="AL163" s="44" t="str">
        <v/>
      </c>
      <c r="AM163" s="44" t="str">
        <v/>
      </c>
      <c r="AN163" s="44" t="str">
        <v/>
      </c>
      <c r="AO163" s="44" t="str">
        <v/>
      </c>
      <c r="AP163" s="44" t="str">
        <v/>
      </c>
      <c r="AQ163" s="44" t="str">
        <v/>
      </c>
      <c r="AR163" s="44" t="str">
        <v/>
      </c>
      <c r="AS163" s="44" t="str">
        <v/>
      </c>
      <c r="AT163" s="44" t="str">
        <v/>
      </c>
      <c r="AU163" s="44" t="str">
        <v/>
      </c>
      <c r="AV163" s="44" t="str">
        <v/>
      </c>
      <c r="AW163" s="44" t="str">
        <v/>
      </c>
      <c r="AX163" s="44" t="str">
        <v/>
      </c>
      <c r="AY163" s="44" t="str">
        <v/>
      </c>
      <c r="AZ163" s="44" t="str">
        <v/>
      </c>
      <c r="BA163" s="44" t="str">
        <v/>
      </c>
      <c r="BB163" s="44" t="str">
        <v/>
      </c>
      <c r="BC163" s="44" t="str">
        <v/>
      </c>
      <c r="BD163" s="44" t="str">
        <v/>
      </c>
      <c r="BE163" s="44" t="str">
        <v/>
      </c>
      <c r="BF163" s="44" t="str">
        <v/>
      </c>
      <c r="BG163" s="44" t="str">
        <v/>
      </c>
      <c r="BH163" s="44" t="str">
        <v/>
      </c>
      <c r="BI163" s="44" t="str">
        <v/>
      </c>
      <c r="BJ163" s="44" t="str">
        <v/>
      </c>
      <c r="BK163" s="44" t="str">
        <v/>
      </c>
      <c r="BL163" s="44" t="str">
        <v/>
      </c>
      <c r="BM163" s="44" t="str">
        <v/>
      </c>
      <c r="BN163" s="44" t="str">
        <v/>
      </c>
      <c r="BO163" s="44" t="str">
        <v/>
      </c>
      <c r="BP163" s="44" t="str">
        <v/>
      </c>
      <c r="BQ163" s="44" t="str">
        <v/>
      </c>
      <c r="BR163" s="44" t="str">
        <v/>
      </c>
      <c r="BS163" s="44" t="str">
        <v/>
      </c>
      <c r="BT163" s="44" t="str">
        <v/>
      </c>
      <c r="BU163" s="44" t="str">
        <v/>
      </c>
      <c r="BV163" s="44" t="str">
        <v/>
      </c>
      <c r="BW163" s="44" t="str">
        <v/>
      </c>
      <c r="BX163" s="44" t="str">
        <v/>
      </c>
      <c r="BY163" s="44" t="str">
        <v/>
      </c>
      <c r="BZ163" s="44" t="str">
        <v/>
      </c>
    </row>
    <row r="164" spans="1:78" x14ac:dyDescent="0.2">
      <c r="A164" s="104" t="str">
        <v/>
      </c>
      <c r="B164" t="s">
        <v>175</v>
      </c>
      <c r="C164" t="s">
        <v>172</v>
      </c>
      <c r="D164" s="49">
        <f>DATE($C$1-1,12,24)</f>
        <v>46015</v>
      </c>
      <c r="F164" s="44" t="str">
        <v/>
      </c>
      <c r="G164" s="44" t="str">
        <v/>
      </c>
      <c r="H164" s="44" t="str">
        <v/>
      </c>
      <c r="I164" s="44" t="str">
        <v/>
      </c>
      <c r="J164" s="44" t="str">
        <v/>
      </c>
      <c r="K164" s="44" t="str">
        <v/>
      </c>
      <c r="L164" s="44" t="str">
        <v/>
      </c>
      <c r="M164" s="44" t="str">
        <v/>
      </c>
      <c r="N164" s="44" t="str">
        <v/>
      </c>
      <c r="O164" s="44" t="str">
        <v>x</v>
      </c>
      <c r="P164" s="44" t="str">
        <v/>
      </c>
      <c r="Q164" s="44" t="str">
        <v/>
      </c>
      <c r="R164" s="44" t="str">
        <v/>
      </c>
      <c r="S164" s="44" t="str">
        <v/>
      </c>
      <c r="T164" s="44" t="str">
        <v/>
      </c>
      <c r="U164" s="44" t="str">
        <v/>
      </c>
      <c r="V164" s="44" t="str">
        <v/>
      </c>
      <c r="W164" s="44" t="str">
        <v/>
      </c>
      <c r="X164" s="44" t="str">
        <v/>
      </c>
      <c r="Y164" s="44" t="str">
        <v/>
      </c>
      <c r="Z164" s="44" t="str">
        <v/>
      </c>
      <c r="AA164" s="44" t="str">
        <v/>
      </c>
      <c r="AB164" s="44" t="str">
        <v/>
      </c>
      <c r="AC164" s="44" t="str">
        <v/>
      </c>
      <c r="AD164" s="44" t="str">
        <v/>
      </c>
      <c r="AE164" s="44" t="str">
        <v/>
      </c>
      <c r="AF164" s="44" t="str">
        <v/>
      </c>
      <c r="AG164" s="44" t="str">
        <v/>
      </c>
      <c r="AH164" s="44" t="str">
        <v/>
      </c>
      <c r="AI164" s="44" t="str">
        <v/>
      </c>
      <c r="AJ164" s="44" t="str">
        <v/>
      </c>
      <c r="AK164" s="44" t="str">
        <v/>
      </c>
      <c r="AL164" s="44" t="str">
        <v/>
      </c>
      <c r="AM164" s="44" t="str">
        <v/>
      </c>
      <c r="AN164" s="44" t="str">
        <v/>
      </c>
      <c r="AO164" s="44" t="str">
        <v/>
      </c>
      <c r="AP164" s="44" t="str">
        <v/>
      </c>
      <c r="AQ164" s="44" t="str">
        <v/>
      </c>
      <c r="AR164" s="44" t="str">
        <v/>
      </c>
      <c r="AS164" s="44" t="str">
        <v/>
      </c>
      <c r="AT164" s="44" t="str">
        <v/>
      </c>
      <c r="AU164" s="44" t="str">
        <v/>
      </c>
      <c r="AV164" s="44" t="str">
        <v/>
      </c>
      <c r="AW164" s="44" t="str">
        <v/>
      </c>
      <c r="AX164" s="44" t="str">
        <v/>
      </c>
      <c r="AY164" s="44" t="str">
        <v/>
      </c>
      <c r="AZ164" s="44" t="str">
        <v/>
      </c>
      <c r="BA164" s="44" t="str">
        <v/>
      </c>
      <c r="BB164" s="44" t="str">
        <v/>
      </c>
      <c r="BC164" s="44" t="str">
        <v/>
      </c>
      <c r="BD164" s="44" t="str">
        <v/>
      </c>
      <c r="BE164" s="44" t="str">
        <v/>
      </c>
      <c r="BF164" s="44" t="str">
        <v/>
      </c>
      <c r="BG164" s="44" t="str">
        <v/>
      </c>
      <c r="BH164" s="44" t="str">
        <v/>
      </c>
      <c r="BI164" s="44" t="str">
        <v/>
      </c>
      <c r="BJ164" s="44" t="str">
        <v/>
      </c>
      <c r="BK164" s="44" t="str">
        <v/>
      </c>
      <c r="BL164" s="44" t="str">
        <v/>
      </c>
      <c r="BM164" s="44" t="str">
        <v/>
      </c>
      <c r="BN164" s="44" t="str">
        <v/>
      </c>
      <c r="BO164" s="44" t="str">
        <v/>
      </c>
      <c r="BP164" s="44" t="str">
        <v/>
      </c>
      <c r="BQ164" s="44" t="str">
        <v/>
      </c>
      <c r="BR164" s="44" t="str">
        <v/>
      </c>
      <c r="BS164" s="44" t="str">
        <v/>
      </c>
      <c r="BT164" s="44" t="str">
        <v/>
      </c>
      <c r="BU164" s="44" t="str">
        <v/>
      </c>
      <c r="BV164" s="44" t="str">
        <v/>
      </c>
      <c r="BW164" s="44" t="str">
        <v/>
      </c>
      <c r="BX164" s="44" t="str">
        <v/>
      </c>
      <c r="BY164" s="44" t="str">
        <v/>
      </c>
      <c r="BZ164" s="44" t="str">
        <v/>
      </c>
    </row>
    <row r="165" spans="1:78" x14ac:dyDescent="0.2">
      <c r="A165" s="104" t="str">
        <v/>
      </c>
      <c r="B165" t="s">
        <v>243</v>
      </c>
      <c r="C165" t="s">
        <v>244</v>
      </c>
      <c r="D165" s="49">
        <f>DATE($C$1+1,10,3)</f>
        <v>46663</v>
      </c>
      <c r="F165" s="44" t="str">
        <v/>
      </c>
      <c r="G165" s="44" t="str">
        <v/>
      </c>
      <c r="H165" s="44" t="str">
        <v/>
      </c>
      <c r="I165" s="44" t="str">
        <v/>
      </c>
      <c r="J165" s="44" t="str">
        <v/>
      </c>
      <c r="K165" s="44" t="str">
        <v/>
      </c>
      <c r="L165" s="44" t="str">
        <v/>
      </c>
      <c r="M165" s="44" t="str">
        <v/>
      </c>
      <c r="N165" s="44" t="str">
        <v/>
      </c>
      <c r="O165" s="44" t="str">
        <v/>
      </c>
      <c r="P165" s="44" t="str">
        <v/>
      </c>
      <c r="Q165" s="44" t="str">
        <v/>
      </c>
      <c r="R165" s="44" t="str">
        <v/>
      </c>
      <c r="S165" s="44" t="str">
        <v/>
      </c>
      <c r="T165" s="44" t="str">
        <v/>
      </c>
      <c r="U165" s="44" t="str">
        <v/>
      </c>
      <c r="V165" s="44" t="str">
        <v/>
      </c>
      <c r="W165" s="44" t="str">
        <v/>
      </c>
      <c r="X165" s="44" t="str">
        <v/>
      </c>
      <c r="Y165" s="44" t="str">
        <v/>
      </c>
      <c r="Z165" s="44" t="str">
        <v/>
      </c>
      <c r="AA165" s="44" t="str">
        <v/>
      </c>
      <c r="AB165" s="44" t="str">
        <v/>
      </c>
      <c r="AC165" s="44" t="str">
        <v/>
      </c>
      <c r="AD165" s="44" t="str">
        <v/>
      </c>
      <c r="AE165" s="44" t="str">
        <v/>
      </c>
      <c r="AF165" s="44" t="str">
        <v/>
      </c>
      <c r="AG165" s="44" t="str">
        <v/>
      </c>
      <c r="AH165" s="44" t="str">
        <v/>
      </c>
      <c r="AI165" s="44" t="str">
        <v/>
      </c>
      <c r="AJ165" s="44" t="str">
        <v/>
      </c>
      <c r="AK165" s="44" t="str">
        <v/>
      </c>
      <c r="AL165" s="44" t="str">
        <v/>
      </c>
      <c r="AM165" s="44" t="str">
        <v/>
      </c>
      <c r="AN165" s="44" t="str">
        <v/>
      </c>
      <c r="AO165" s="44" t="str">
        <v/>
      </c>
      <c r="AP165" s="44" t="str">
        <v/>
      </c>
      <c r="AQ165" s="44" t="str">
        <v/>
      </c>
      <c r="AR165" s="44" t="str">
        <v/>
      </c>
      <c r="AS165" s="44" t="str">
        <v/>
      </c>
      <c r="AT165" s="44" t="str">
        <v>x</v>
      </c>
      <c r="AU165" s="44" t="str">
        <v>x</v>
      </c>
      <c r="AV165" s="44" t="str">
        <v>x</v>
      </c>
      <c r="AW165" s="44" t="str">
        <v>x</v>
      </c>
      <c r="AX165" s="44" t="str">
        <v>x</v>
      </c>
      <c r="AY165" s="44" t="str">
        <v>x</v>
      </c>
      <c r="AZ165" s="44" t="str">
        <v>x</v>
      </c>
      <c r="BA165" s="44" t="str">
        <v>x</v>
      </c>
      <c r="BB165" s="44" t="str">
        <v>x</v>
      </c>
      <c r="BC165" s="44" t="str">
        <v>x</v>
      </c>
      <c r="BD165" s="44" t="str">
        <v>x</v>
      </c>
      <c r="BE165" s="44" t="str">
        <v>x</v>
      </c>
      <c r="BF165" s="44" t="str">
        <v>x</v>
      </c>
      <c r="BG165" s="44" t="str">
        <v>x</v>
      </c>
      <c r="BH165" s="44" t="str">
        <v>x</v>
      </c>
      <c r="BI165" s="44" t="str">
        <v>x</v>
      </c>
      <c r="BJ165" s="44" t="str">
        <v/>
      </c>
      <c r="BK165" s="44" t="str">
        <v/>
      </c>
      <c r="BL165" s="44" t="str">
        <v/>
      </c>
      <c r="BM165" s="44" t="str">
        <v/>
      </c>
      <c r="BN165" s="44" t="str">
        <v/>
      </c>
      <c r="BO165" s="44" t="str">
        <v/>
      </c>
      <c r="BP165" s="44" t="str">
        <v/>
      </c>
      <c r="BQ165" s="44" t="str">
        <v/>
      </c>
      <c r="BR165" s="44" t="str">
        <v/>
      </c>
      <c r="BS165" s="44" t="str">
        <v/>
      </c>
      <c r="BT165" s="44" t="str">
        <v/>
      </c>
      <c r="BU165" s="44" t="str">
        <v/>
      </c>
      <c r="BV165" s="44" t="str">
        <v/>
      </c>
      <c r="BW165" s="44" t="str">
        <v/>
      </c>
      <c r="BX165" s="44" t="str">
        <v/>
      </c>
      <c r="BY165" s="44" t="str">
        <v/>
      </c>
      <c r="BZ165" s="44" t="str">
        <v/>
      </c>
    </row>
    <row r="166" spans="1:78" x14ac:dyDescent="0.2">
      <c r="A166" s="104" t="str">
        <v/>
      </c>
      <c r="B166" t="s">
        <v>245</v>
      </c>
      <c r="C166" t="s">
        <v>244</v>
      </c>
      <c r="D166" s="49">
        <f>DATE($C$1+1,10,31)</f>
        <v>46691</v>
      </c>
      <c r="F166" s="44" t="str">
        <v/>
      </c>
      <c r="G166" s="44" t="str">
        <v/>
      </c>
      <c r="H166" s="44" t="str">
        <v/>
      </c>
      <c r="I166" s="44" t="str">
        <v/>
      </c>
      <c r="J166" s="44" t="str">
        <v/>
      </c>
      <c r="K166" s="44" t="str">
        <v/>
      </c>
      <c r="L166" s="44" t="str">
        <v/>
      </c>
      <c r="M166" s="44" t="str">
        <v/>
      </c>
      <c r="N166" s="44" t="str">
        <v/>
      </c>
      <c r="O166" s="44" t="str">
        <v/>
      </c>
      <c r="P166" s="44" t="str">
        <v/>
      </c>
      <c r="Q166" s="44" t="str">
        <v/>
      </c>
      <c r="R166" s="44" t="str">
        <v/>
      </c>
      <c r="S166" s="44" t="str">
        <v/>
      </c>
      <c r="T166" s="44" t="str">
        <v/>
      </c>
      <c r="U166" s="44" t="str">
        <v/>
      </c>
      <c r="V166" s="44" t="str">
        <v/>
      </c>
      <c r="W166" s="44" t="str">
        <v/>
      </c>
      <c r="X166" s="44" t="str">
        <v/>
      </c>
      <c r="Y166" s="44" t="str">
        <v/>
      </c>
      <c r="Z166" s="44" t="str">
        <v/>
      </c>
      <c r="AA166" s="44" t="str">
        <v/>
      </c>
      <c r="AB166" s="44" t="str">
        <v/>
      </c>
      <c r="AC166" s="44" t="str">
        <v/>
      </c>
      <c r="AD166" s="44" t="str">
        <v/>
      </c>
      <c r="AE166" s="44" t="str">
        <v/>
      </c>
      <c r="AF166" s="44" t="str">
        <v/>
      </c>
      <c r="AG166" s="44" t="str">
        <v/>
      </c>
      <c r="AH166" s="44" t="str">
        <v/>
      </c>
      <c r="AI166" s="44" t="str">
        <v/>
      </c>
      <c r="AJ166" s="44" t="str">
        <v/>
      </c>
      <c r="AK166" s="44" t="str">
        <v/>
      </c>
      <c r="AL166" s="44" t="str">
        <v/>
      </c>
      <c r="AM166" s="44" t="str">
        <v/>
      </c>
      <c r="AN166" s="44" t="str">
        <v/>
      </c>
      <c r="AO166" s="44" t="str">
        <v/>
      </c>
      <c r="AP166" s="44" t="str">
        <v/>
      </c>
      <c r="AQ166" s="44" t="str">
        <v/>
      </c>
      <c r="AR166" s="44" t="str">
        <v/>
      </c>
      <c r="AS166" s="44" t="str">
        <v/>
      </c>
      <c r="AT166" s="44" t="str">
        <v/>
      </c>
      <c r="AU166" s="44" t="str">
        <v/>
      </c>
      <c r="AV166" s="44" t="str">
        <v/>
      </c>
      <c r="AW166" s="44" t="str">
        <v>x</v>
      </c>
      <c r="AX166" s="44" t="str">
        <v/>
      </c>
      <c r="AY166" s="44" t="str">
        <v/>
      </c>
      <c r="AZ166" s="44" t="str">
        <v/>
      </c>
      <c r="BA166" s="44" t="str">
        <v>x</v>
      </c>
      <c r="BB166" s="44" t="str">
        <v/>
      </c>
      <c r="BC166" s="44" t="str">
        <v/>
      </c>
      <c r="BD166" s="44" t="str">
        <v/>
      </c>
      <c r="BE166" s="44" t="str">
        <v/>
      </c>
      <c r="BF166" s="44" t="str">
        <v>x</v>
      </c>
      <c r="BG166" s="44" t="str">
        <v>x</v>
      </c>
      <c r="BH166" s="44" t="str">
        <v/>
      </c>
      <c r="BI166" s="44" t="str">
        <v>x</v>
      </c>
      <c r="BJ166" s="44" t="str">
        <v/>
      </c>
      <c r="BK166" s="44" t="str">
        <v/>
      </c>
      <c r="BL166" s="44" t="str">
        <v/>
      </c>
      <c r="BM166" s="44" t="str">
        <v/>
      </c>
      <c r="BN166" s="44" t="str">
        <v/>
      </c>
      <c r="BO166" s="44" t="str">
        <v/>
      </c>
      <c r="BP166" s="44" t="str">
        <v/>
      </c>
      <c r="BQ166" s="44" t="str">
        <v/>
      </c>
      <c r="BR166" s="44" t="str">
        <v/>
      </c>
      <c r="BS166" s="44" t="str">
        <v/>
      </c>
      <c r="BT166" s="44" t="str">
        <v/>
      </c>
      <c r="BU166" s="44" t="str">
        <v/>
      </c>
      <c r="BV166" s="44" t="str">
        <v/>
      </c>
      <c r="BW166" s="44" t="str">
        <v/>
      </c>
      <c r="BX166" s="44" t="str">
        <v/>
      </c>
      <c r="BY166" s="44" t="str">
        <v/>
      </c>
      <c r="BZ166" s="44" t="str">
        <v/>
      </c>
    </row>
    <row r="167" spans="1:78" x14ac:dyDescent="0.2">
      <c r="A167" s="104" t="str">
        <v/>
      </c>
      <c r="B167" t="s">
        <v>246</v>
      </c>
      <c r="C167" t="s">
        <v>244</v>
      </c>
      <c r="D167" s="49" t="s">
        <v>247</v>
      </c>
      <c r="F167" s="44" t="str">
        <v/>
      </c>
      <c r="G167" s="44" t="str">
        <v/>
      </c>
      <c r="H167" s="44" t="str">
        <v/>
      </c>
      <c r="I167" s="44" t="str">
        <v/>
      </c>
      <c r="J167" s="44" t="str">
        <v/>
      </c>
      <c r="K167" s="44" t="str">
        <v/>
      </c>
      <c r="L167" s="44" t="str">
        <v/>
      </c>
      <c r="M167" s="44" t="str">
        <v/>
      </c>
      <c r="N167" s="44" t="str">
        <v/>
      </c>
      <c r="O167" s="44" t="str">
        <v/>
      </c>
      <c r="P167" s="44" t="str">
        <v/>
      </c>
      <c r="Q167" s="44" t="str">
        <v/>
      </c>
      <c r="R167" s="44" t="str">
        <v/>
      </c>
      <c r="S167" s="44" t="str">
        <v/>
      </c>
      <c r="T167" s="44" t="str">
        <v/>
      </c>
      <c r="U167" s="44" t="str">
        <v/>
      </c>
      <c r="V167" s="44" t="str">
        <v/>
      </c>
      <c r="W167" s="44" t="str">
        <v/>
      </c>
      <c r="X167" s="44" t="str">
        <v/>
      </c>
      <c r="Y167" s="44" t="str">
        <v/>
      </c>
      <c r="Z167" s="44" t="str">
        <v/>
      </c>
      <c r="AA167" s="44" t="str">
        <v/>
      </c>
      <c r="AB167" s="44" t="str">
        <v/>
      </c>
      <c r="AC167" s="44" t="str">
        <v/>
      </c>
      <c r="AD167" s="44" t="str">
        <v/>
      </c>
      <c r="AE167" s="44" t="str">
        <v/>
      </c>
      <c r="AF167" s="44" t="str">
        <v/>
      </c>
      <c r="AG167" s="44" t="str">
        <v/>
      </c>
      <c r="AH167" s="44" t="str">
        <v/>
      </c>
      <c r="AI167" s="44" t="str">
        <v/>
      </c>
      <c r="AJ167" s="44" t="str">
        <v/>
      </c>
      <c r="AK167" s="44" t="str">
        <v/>
      </c>
      <c r="AL167" s="44" t="str">
        <v/>
      </c>
      <c r="AM167" s="44" t="str">
        <v/>
      </c>
      <c r="AN167" s="44" t="str">
        <v/>
      </c>
      <c r="AO167" s="44" t="str">
        <v/>
      </c>
      <c r="AP167" s="44" t="str">
        <v/>
      </c>
      <c r="AQ167" s="44" t="str">
        <v/>
      </c>
      <c r="AR167" s="44" t="str">
        <v/>
      </c>
      <c r="AS167" s="44" t="str">
        <v/>
      </c>
      <c r="AT167" s="44" t="str">
        <v/>
      </c>
      <c r="AU167" s="44" t="str">
        <v/>
      </c>
      <c r="AV167" s="44" t="str">
        <v/>
      </c>
      <c r="AW167" s="44" t="str">
        <v/>
      </c>
      <c r="AX167" s="44" t="str">
        <v/>
      </c>
      <c r="AY167" s="44" t="str">
        <v/>
      </c>
      <c r="AZ167" s="44" t="str">
        <v/>
      </c>
      <c r="BA167" s="44" t="str">
        <v/>
      </c>
      <c r="BB167" s="44" t="str">
        <v/>
      </c>
      <c r="BC167" s="44" t="str">
        <v/>
      </c>
      <c r="BD167" s="44" t="str">
        <v/>
      </c>
      <c r="BE167" s="44" t="str">
        <v/>
      </c>
      <c r="BF167" s="44" t="str">
        <v>x</v>
      </c>
      <c r="BG167" s="44" t="str">
        <v/>
      </c>
      <c r="BH167" s="44" t="str">
        <v/>
      </c>
      <c r="BI167" s="44" t="str">
        <v/>
      </c>
      <c r="BJ167" s="44" t="str">
        <v/>
      </c>
      <c r="BK167" s="44" t="str">
        <v/>
      </c>
      <c r="BL167" s="44" t="str">
        <v/>
      </c>
      <c r="BM167" s="44" t="str">
        <v/>
      </c>
      <c r="BN167" s="44" t="str">
        <v/>
      </c>
      <c r="BO167" s="44" t="str">
        <v/>
      </c>
      <c r="BP167" s="44" t="str">
        <v/>
      </c>
      <c r="BQ167" s="44" t="str">
        <v/>
      </c>
      <c r="BR167" s="44" t="str">
        <v/>
      </c>
      <c r="BS167" s="44" t="str">
        <v/>
      </c>
      <c r="BT167" s="44" t="str">
        <v/>
      </c>
      <c r="BU167" s="44" t="str">
        <v/>
      </c>
      <c r="BV167" s="44" t="str">
        <v/>
      </c>
      <c r="BW167" s="44" t="str">
        <v/>
      </c>
      <c r="BX167" s="44" t="str">
        <v/>
      </c>
      <c r="BY167" s="44" t="str">
        <v/>
      </c>
      <c r="BZ167" s="44" t="str">
        <v/>
      </c>
    </row>
    <row r="168" spans="1:78" x14ac:dyDescent="0.2">
      <c r="A168" s="104" t="str">
        <v/>
      </c>
      <c r="B168" t="s">
        <v>250</v>
      </c>
      <c r="D168" s="49">
        <f>DATE($C$1+1,10,8)-WEEKDAY(DATE($C$1+1,10,7))</f>
        <v>46663</v>
      </c>
      <c r="F168" s="44" t="str">
        <v/>
      </c>
      <c r="G168" s="44" t="str">
        <v/>
      </c>
      <c r="H168" s="44" t="str">
        <v/>
      </c>
      <c r="I168" s="44" t="str">
        <v/>
      </c>
      <c r="J168" s="44" t="str">
        <v/>
      </c>
      <c r="K168" s="44" t="str">
        <v/>
      </c>
      <c r="L168" s="44" t="str">
        <v/>
      </c>
      <c r="M168" s="44" t="str">
        <v/>
      </c>
      <c r="N168" s="44" t="str">
        <v/>
      </c>
      <c r="O168" s="44" t="str">
        <v/>
      </c>
      <c r="P168" s="44" t="str">
        <v/>
      </c>
      <c r="Q168" s="44" t="str">
        <v/>
      </c>
      <c r="R168" s="44" t="str">
        <v/>
      </c>
      <c r="S168" s="44" t="str">
        <v/>
      </c>
      <c r="T168" s="44" t="str">
        <v/>
      </c>
      <c r="U168" s="44" t="str">
        <v/>
      </c>
      <c r="V168" s="44" t="str">
        <v/>
      </c>
      <c r="W168" s="44" t="str">
        <v/>
      </c>
      <c r="X168" s="44" t="str">
        <v/>
      </c>
      <c r="Y168" s="44" t="str">
        <v/>
      </c>
      <c r="Z168" s="44" t="str">
        <v/>
      </c>
      <c r="AA168" s="44" t="str">
        <v/>
      </c>
      <c r="AB168" s="44" t="str">
        <v/>
      </c>
      <c r="AC168" s="44" t="str">
        <v/>
      </c>
      <c r="AD168" s="44" t="str">
        <v/>
      </c>
      <c r="AE168" s="44" t="str">
        <v/>
      </c>
      <c r="AF168" s="44" t="str">
        <v/>
      </c>
      <c r="AG168" s="44" t="str">
        <v/>
      </c>
      <c r="AH168" s="44" t="str">
        <v/>
      </c>
      <c r="AI168" s="44" t="str">
        <v/>
      </c>
      <c r="AJ168" s="44" t="str">
        <v/>
      </c>
      <c r="AK168" s="44" t="str">
        <v/>
      </c>
      <c r="AL168" s="44" t="str">
        <v/>
      </c>
      <c r="AM168" s="44" t="str">
        <v/>
      </c>
      <c r="AN168" s="44" t="str">
        <v/>
      </c>
      <c r="AO168" s="44" t="str">
        <v/>
      </c>
      <c r="AP168" s="44" t="str">
        <v/>
      </c>
      <c r="AQ168" s="44" t="str">
        <v/>
      </c>
      <c r="AR168" s="44" t="str">
        <v/>
      </c>
      <c r="AS168" s="44" t="str">
        <v/>
      </c>
      <c r="AT168" s="44" t="str">
        <v/>
      </c>
      <c r="AU168" s="44" t="str">
        <v/>
      </c>
      <c r="AV168" s="44" t="str">
        <v/>
      </c>
      <c r="AW168" s="44" t="str">
        <v/>
      </c>
      <c r="AX168" s="44" t="str">
        <v/>
      </c>
      <c r="AY168" s="44" t="str">
        <v/>
      </c>
      <c r="AZ168" s="44" t="str">
        <v/>
      </c>
      <c r="BA168" s="44" t="str">
        <v/>
      </c>
      <c r="BB168" s="44" t="str">
        <v/>
      </c>
      <c r="BC168" s="44" t="str">
        <v/>
      </c>
      <c r="BD168" s="44" t="str">
        <v/>
      </c>
      <c r="BE168" s="44" t="str">
        <v/>
      </c>
      <c r="BF168" s="44" t="str">
        <v/>
      </c>
      <c r="BG168" s="44" t="str">
        <v/>
      </c>
      <c r="BH168" s="44" t="str">
        <v/>
      </c>
      <c r="BI168" s="44" t="str">
        <v/>
      </c>
      <c r="BJ168" s="44" t="str">
        <v/>
      </c>
      <c r="BK168" s="44" t="str">
        <v/>
      </c>
      <c r="BL168" s="44" t="str">
        <v/>
      </c>
      <c r="BM168" s="44" t="str">
        <v/>
      </c>
      <c r="BN168" s="44" t="str">
        <v/>
      </c>
      <c r="BO168" s="44" t="str">
        <v/>
      </c>
      <c r="BP168" s="44" t="str">
        <v/>
      </c>
      <c r="BQ168" s="44" t="str">
        <v/>
      </c>
      <c r="BR168" s="44" t="str">
        <v/>
      </c>
      <c r="BS168" s="44" t="str">
        <v/>
      </c>
      <c r="BT168" s="44" t="str">
        <v/>
      </c>
      <c r="BU168" s="44" t="str">
        <v/>
      </c>
      <c r="BV168" s="44" t="str">
        <v/>
      </c>
      <c r="BW168" s="44" t="str">
        <v/>
      </c>
      <c r="BX168" s="44" t="str">
        <v/>
      </c>
      <c r="BY168" s="44" t="str">
        <v/>
      </c>
      <c r="BZ168" s="44" t="str">
        <v/>
      </c>
    </row>
    <row r="169" spans="1:78" x14ac:dyDescent="0.2">
      <c r="A169" s="104" t="str">
        <v/>
      </c>
      <c r="F169" s="44" t="str">
        <v/>
      </c>
      <c r="G169" s="44" t="str">
        <v/>
      </c>
      <c r="H169" s="44" t="str">
        <v/>
      </c>
      <c r="I169" s="44" t="str">
        <v/>
      </c>
      <c r="J169" s="44" t="str">
        <v/>
      </c>
      <c r="K169" s="44" t="str">
        <v/>
      </c>
      <c r="L169" s="44" t="str">
        <v/>
      </c>
      <c r="M169" s="44" t="str">
        <v/>
      </c>
      <c r="N169" s="44" t="str">
        <v/>
      </c>
      <c r="O169" s="44" t="str">
        <v/>
      </c>
      <c r="P169" s="44" t="str">
        <v/>
      </c>
      <c r="Q169" s="44" t="str">
        <v/>
      </c>
      <c r="R169" s="44" t="str">
        <v/>
      </c>
      <c r="S169" s="44" t="str">
        <v/>
      </c>
      <c r="T169" s="44" t="str">
        <v/>
      </c>
      <c r="U169" s="44" t="str">
        <v/>
      </c>
      <c r="V169" s="44" t="str">
        <v/>
      </c>
      <c r="W169" s="44" t="str">
        <v/>
      </c>
      <c r="X169" s="44" t="str">
        <v/>
      </c>
      <c r="Y169" s="44" t="str">
        <v/>
      </c>
      <c r="Z169" s="44" t="str">
        <v/>
      </c>
      <c r="AA169" s="44" t="str">
        <v/>
      </c>
      <c r="AB169" s="44" t="str">
        <v/>
      </c>
      <c r="AC169" s="44" t="str">
        <v/>
      </c>
      <c r="AD169" s="44" t="str">
        <v/>
      </c>
      <c r="AE169" s="44" t="str">
        <v/>
      </c>
      <c r="AF169" s="44" t="str">
        <v/>
      </c>
      <c r="AG169" s="44" t="str">
        <v/>
      </c>
      <c r="AH169" s="44" t="str">
        <v/>
      </c>
      <c r="AI169" s="44" t="str">
        <v/>
      </c>
      <c r="AJ169" s="44" t="str">
        <v/>
      </c>
      <c r="AK169" s="44" t="str">
        <v/>
      </c>
      <c r="AL169" s="44" t="str">
        <v/>
      </c>
      <c r="AM169" s="44" t="str">
        <v/>
      </c>
      <c r="AN169" s="44" t="str">
        <v/>
      </c>
      <c r="AO169" s="44" t="str">
        <v/>
      </c>
      <c r="AP169" s="44" t="str">
        <v/>
      </c>
      <c r="AQ169" s="44" t="str">
        <v/>
      </c>
      <c r="AR169" s="44" t="str">
        <v/>
      </c>
      <c r="AS169" s="44" t="str">
        <v/>
      </c>
      <c r="AT169" s="44" t="str">
        <v/>
      </c>
      <c r="AU169" s="44" t="str">
        <v/>
      </c>
      <c r="AV169" s="44" t="str">
        <v/>
      </c>
      <c r="AW169" s="44" t="str">
        <v/>
      </c>
      <c r="AX169" s="44" t="str">
        <v/>
      </c>
      <c r="AY169" s="44" t="str">
        <v/>
      </c>
      <c r="AZ169" s="44" t="str">
        <v/>
      </c>
      <c r="BA169" s="44" t="str">
        <v/>
      </c>
      <c r="BB169" s="44" t="str">
        <v/>
      </c>
      <c r="BC169" s="44" t="str">
        <v/>
      </c>
      <c r="BD169" s="44" t="str">
        <v/>
      </c>
      <c r="BE169" s="44" t="str">
        <v/>
      </c>
      <c r="BF169" s="44" t="str">
        <v/>
      </c>
      <c r="BG169" s="44" t="str">
        <v/>
      </c>
      <c r="BH169" s="44" t="str">
        <v/>
      </c>
      <c r="BI169" s="44" t="str">
        <v/>
      </c>
      <c r="BJ169" s="44" t="str">
        <v/>
      </c>
      <c r="BK169" s="44" t="str">
        <v/>
      </c>
      <c r="BL169" s="44" t="str">
        <v/>
      </c>
      <c r="BM169" s="44" t="str">
        <v/>
      </c>
      <c r="BN169" s="44" t="str">
        <v/>
      </c>
      <c r="BO169" s="44" t="str">
        <v/>
      </c>
      <c r="BP169" s="44" t="str">
        <v/>
      </c>
      <c r="BQ169" s="44" t="str">
        <v/>
      </c>
      <c r="BR169" s="44" t="str">
        <v/>
      </c>
      <c r="BS169" s="44" t="str">
        <v/>
      </c>
      <c r="BT169" s="44" t="str">
        <v/>
      </c>
      <c r="BU169" s="44" t="str">
        <v/>
      </c>
      <c r="BV169" s="44" t="str">
        <v/>
      </c>
      <c r="BW169" s="44" t="str">
        <v/>
      </c>
      <c r="BX169" s="44" t="str">
        <v/>
      </c>
      <c r="BY169" s="44" t="str">
        <v/>
      </c>
      <c r="BZ169" s="44" t="str">
        <v/>
      </c>
    </row>
    <row r="170" spans="1:78" x14ac:dyDescent="0.2">
      <c r="A170" s="104" t="str">
        <v/>
      </c>
      <c r="F170" s="44" t="str">
        <v/>
      </c>
      <c r="G170" s="44" t="str">
        <v/>
      </c>
      <c r="H170" s="44" t="str">
        <v/>
      </c>
      <c r="I170" s="44" t="str">
        <v/>
      </c>
      <c r="J170" s="44" t="str">
        <v/>
      </c>
      <c r="K170" s="44" t="str">
        <v/>
      </c>
      <c r="L170" s="44" t="str">
        <v/>
      </c>
      <c r="M170" s="44" t="str">
        <v/>
      </c>
      <c r="N170" s="44" t="str">
        <v/>
      </c>
      <c r="O170" s="44" t="str">
        <v/>
      </c>
      <c r="P170" s="44" t="str">
        <v/>
      </c>
      <c r="Q170" s="44" t="str">
        <v/>
      </c>
      <c r="R170" s="44" t="str">
        <v/>
      </c>
      <c r="S170" s="44" t="str">
        <v/>
      </c>
      <c r="T170" s="44" t="str">
        <v/>
      </c>
      <c r="U170" s="44" t="str">
        <v/>
      </c>
      <c r="V170" s="44" t="str">
        <v/>
      </c>
      <c r="W170" s="44" t="str">
        <v/>
      </c>
      <c r="X170" s="44" t="str">
        <v/>
      </c>
      <c r="Y170" s="44" t="str">
        <v/>
      </c>
      <c r="Z170" s="44" t="str">
        <v/>
      </c>
      <c r="AA170" s="44" t="str">
        <v/>
      </c>
      <c r="AB170" s="44" t="str">
        <v/>
      </c>
      <c r="AC170" s="44" t="str">
        <v/>
      </c>
      <c r="AD170" s="44" t="str">
        <v/>
      </c>
      <c r="AE170" s="44" t="str">
        <v/>
      </c>
      <c r="AF170" s="44" t="str">
        <v/>
      </c>
      <c r="AG170" s="44" t="str">
        <v/>
      </c>
      <c r="AH170" s="44" t="str">
        <v/>
      </c>
      <c r="AI170" s="44" t="str">
        <v/>
      </c>
      <c r="AJ170" s="44" t="str">
        <v/>
      </c>
      <c r="AK170" s="44" t="str">
        <v/>
      </c>
      <c r="AL170" s="44" t="str">
        <v/>
      </c>
      <c r="AM170" s="44" t="str">
        <v/>
      </c>
      <c r="AN170" s="44" t="str">
        <v/>
      </c>
      <c r="AO170" s="44" t="str">
        <v/>
      </c>
      <c r="AP170" s="44" t="str">
        <v/>
      </c>
      <c r="AQ170" s="44" t="str">
        <v/>
      </c>
      <c r="AR170" s="44" t="str">
        <v/>
      </c>
      <c r="AS170" s="44" t="str">
        <v/>
      </c>
      <c r="AT170" s="44" t="str">
        <v/>
      </c>
      <c r="AU170" s="44" t="str">
        <v/>
      </c>
      <c r="AV170" s="44" t="str">
        <v/>
      </c>
      <c r="AW170" s="44" t="str">
        <v/>
      </c>
      <c r="AX170" s="44" t="str">
        <v/>
      </c>
      <c r="AY170" s="44" t="str">
        <v/>
      </c>
      <c r="AZ170" s="44" t="str">
        <v/>
      </c>
      <c r="BA170" s="44" t="str">
        <v/>
      </c>
      <c r="BB170" s="44" t="str">
        <v/>
      </c>
      <c r="BC170" s="44" t="str">
        <v/>
      </c>
      <c r="BD170" s="44" t="str">
        <v/>
      </c>
      <c r="BE170" s="44" t="str">
        <v/>
      </c>
      <c r="BF170" s="44" t="str">
        <v/>
      </c>
      <c r="BG170" s="44" t="str">
        <v/>
      </c>
      <c r="BH170" s="44" t="str">
        <v/>
      </c>
      <c r="BI170" s="44" t="str">
        <v/>
      </c>
      <c r="BJ170" s="44" t="str">
        <v/>
      </c>
      <c r="BK170" s="44" t="str">
        <v/>
      </c>
      <c r="BL170" s="44" t="str">
        <v/>
      </c>
      <c r="BM170" s="44" t="str">
        <v/>
      </c>
      <c r="BN170" s="44" t="str">
        <v/>
      </c>
      <c r="BO170" s="44" t="str">
        <v/>
      </c>
      <c r="BP170" s="44" t="str">
        <v/>
      </c>
      <c r="BQ170" s="44" t="str">
        <v/>
      </c>
      <c r="BR170" s="44" t="str">
        <v/>
      </c>
      <c r="BS170" s="44" t="str">
        <v/>
      </c>
      <c r="BT170" s="44" t="str">
        <v/>
      </c>
      <c r="BU170" s="44" t="str">
        <v/>
      </c>
      <c r="BV170" s="44" t="str">
        <v/>
      </c>
      <c r="BW170" s="44" t="str">
        <v/>
      </c>
      <c r="BX170" s="44" t="str">
        <v/>
      </c>
      <c r="BY170" s="44" t="str">
        <v/>
      </c>
      <c r="BZ170" s="44" t="str">
        <v/>
      </c>
    </row>
    <row r="171" spans="1:78" x14ac:dyDescent="0.2">
      <c r="A171" s="104" t="str">
        <v/>
      </c>
      <c r="F171" s="44" t="str">
        <v/>
      </c>
      <c r="G171" s="44" t="str">
        <v/>
      </c>
      <c r="H171" s="44" t="str">
        <v/>
      </c>
      <c r="I171" s="44" t="str">
        <v/>
      </c>
      <c r="J171" s="44" t="str">
        <v/>
      </c>
      <c r="K171" s="44" t="str">
        <v/>
      </c>
      <c r="L171" s="44" t="str">
        <v/>
      </c>
      <c r="M171" s="44" t="str">
        <v/>
      </c>
      <c r="N171" s="44" t="str">
        <v/>
      </c>
      <c r="O171" s="44" t="str">
        <v/>
      </c>
      <c r="P171" s="44" t="str">
        <v/>
      </c>
      <c r="Q171" s="44" t="str">
        <v/>
      </c>
      <c r="R171" s="44" t="str">
        <v/>
      </c>
      <c r="S171" s="44" t="str">
        <v/>
      </c>
      <c r="T171" s="44" t="str">
        <v/>
      </c>
      <c r="U171" s="44" t="str">
        <v/>
      </c>
      <c r="V171" s="44" t="str">
        <v/>
      </c>
      <c r="W171" s="44" t="str">
        <v/>
      </c>
      <c r="X171" s="44" t="str">
        <v/>
      </c>
      <c r="Y171" s="44" t="str">
        <v/>
      </c>
      <c r="Z171" s="44" t="str">
        <v/>
      </c>
      <c r="AA171" s="44" t="str">
        <v/>
      </c>
      <c r="AB171" s="44" t="str">
        <v/>
      </c>
      <c r="AC171" s="44" t="str">
        <v/>
      </c>
      <c r="AD171" s="44" t="str">
        <v/>
      </c>
      <c r="AE171" s="44" t="str">
        <v/>
      </c>
      <c r="AF171" s="44" t="str">
        <v/>
      </c>
      <c r="AG171" s="44" t="str">
        <v/>
      </c>
      <c r="AH171" s="44" t="str">
        <v/>
      </c>
      <c r="AI171" s="44" t="str">
        <v/>
      </c>
      <c r="AJ171" s="44" t="str">
        <v/>
      </c>
      <c r="AK171" s="44" t="str">
        <v/>
      </c>
      <c r="AL171" s="44" t="str">
        <v/>
      </c>
      <c r="AM171" s="44" t="str">
        <v/>
      </c>
      <c r="AN171" s="44" t="str">
        <v/>
      </c>
      <c r="AO171" s="44" t="str">
        <v/>
      </c>
      <c r="AP171" s="44" t="str">
        <v/>
      </c>
      <c r="AQ171" s="44" t="str">
        <v/>
      </c>
      <c r="AR171" s="44" t="str">
        <v/>
      </c>
      <c r="AS171" s="44" t="str">
        <v/>
      </c>
      <c r="AT171" s="44" t="str">
        <v/>
      </c>
      <c r="AU171" s="44" t="str">
        <v/>
      </c>
      <c r="AV171" s="44" t="str">
        <v/>
      </c>
      <c r="AW171" s="44" t="str">
        <v/>
      </c>
      <c r="AX171" s="44" t="str">
        <v/>
      </c>
      <c r="AY171" s="44" t="str">
        <v/>
      </c>
      <c r="AZ171" s="44" t="str">
        <v/>
      </c>
      <c r="BA171" s="44" t="str">
        <v/>
      </c>
      <c r="BB171" s="44" t="str">
        <v/>
      </c>
      <c r="BC171" s="44" t="str">
        <v/>
      </c>
      <c r="BD171" s="44" t="str">
        <v/>
      </c>
      <c r="BE171" s="44" t="str">
        <v/>
      </c>
      <c r="BF171" s="44" t="str">
        <v/>
      </c>
      <c r="BG171" s="44" t="str">
        <v/>
      </c>
      <c r="BH171" s="44" t="str">
        <v/>
      </c>
      <c r="BI171" s="44" t="str">
        <v/>
      </c>
      <c r="BJ171" s="44" t="str">
        <v/>
      </c>
      <c r="BK171" s="44" t="str">
        <v/>
      </c>
      <c r="BL171" s="44" t="str">
        <v/>
      </c>
      <c r="BM171" s="44" t="str">
        <v/>
      </c>
      <c r="BN171" s="44" t="str">
        <v/>
      </c>
      <c r="BO171" s="44" t="str">
        <v/>
      </c>
      <c r="BP171" s="44" t="str">
        <v/>
      </c>
      <c r="BQ171" s="44" t="str">
        <v/>
      </c>
      <c r="BR171" s="44" t="str">
        <v/>
      </c>
      <c r="BS171" s="44" t="str">
        <v/>
      </c>
      <c r="BT171" s="44" t="str">
        <v/>
      </c>
      <c r="BU171" s="44" t="str">
        <v/>
      </c>
      <c r="BV171" s="44" t="str">
        <v/>
      </c>
      <c r="BW171" s="44" t="str">
        <v/>
      </c>
      <c r="BX171" s="44" t="str">
        <v/>
      </c>
      <c r="BY171" s="44" t="str">
        <v/>
      </c>
      <c r="BZ171" s="44" t="str">
        <v/>
      </c>
    </row>
    <row r="172" spans="1:78" x14ac:dyDescent="0.2">
      <c r="A172" s="104" t="str">
        <v/>
      </c>
      <c r="F172" s="44" t="str">
        <v/>
      </c>
      <c r="G172" s="44" t="str">
        <v/>
      </c>
      <c r="H172" s="44" t="str">
        <v/>
      </c>
      <c r="I172" s="44" t="str">
        <v/>
      </c>
      <c r="J172" s="44" t="str">
        <v/>
      </c>
      <c r="K172" s="44" t="str">
        <v/>
      </c>
      <c r="L172" s="44" t="str">
        <v/>
      </c>
      <c r="M172" s="44" t="str">
        <v/>
      </c>
      <c r="N172" s="44" t="str">
        <v/>
      </c>
      <c r="O172" s="44" t="str">
        <v/>
      </c>
      <c r="P172" s="44" t="str">
        <v/>
      </c>
      <c r="Q172" s="44" t="str">
        <v/>
      </c>
      <c r="R172" s="44" t="str">
        <v/>
      </c>
      <c r="S172" s="44" t="str">
        <v/>
      </c>
      <c r="T172" s="44" t="str">
        <v/>
      </c>
      <c r="U172" s="44" t="str">
        <v/>
      </c>
      <c r="V172" s="44" t="str">
        <v/>
      </c>
      <c r="W172" s="44" t="str">
        <v/>
      </c>
      <c r="X172" s="44" t="str">
        <v/>
      </c>
      <c r="Y172" s="44" t="str">
        <v/>
      </c>
      <c r="Z172" s="44" t="str">
        <v/>
      </c>
      <c r="AA172" s="44" t="str">
        <v/>
      </c>
      <c r="AB172" s="44" t="str">
        <v/>
      </c>
      <c r="AC172" s="44" t="str">
        <v/>
      </c>
      <c r="AD172" s="44" t="str">
        <v/>
      </c>
      <c r="AE172" s="44" t="str">
        <v/>
      </c>
      <c r="AF172" s="44" t="str">
        <v/>
      </c>
      <c r="AG172" s="44" t="str">
        <v/>
      </c>
      <c r="AH172" s="44" t="str">
        <v/>
      </c>
      <c r="AI172" s="44" t="str">
        <v/>
      </c>
      <c r="AJ172" s="44" t="str">
        <v/>
      </c>
      <c r="AK172" s="44" t="str">
        <v/>
      </c>
      <c r="AL172" s="44" t="str">
        <v/>
      </c>
      <c r="AM172" s="44" t="str">
        <v/>
      </c>
      <c r="AN172" s="44" t="str">
        <v/>
      </c>
      <c r="AO172" s="44" t="str">
        <v/>
      </c>
      <c r="AP172" s="44" t="str">
        <v/>
      </c>
      <c r="AQ172" s="44" t="str">
        <v/>
      </c>
      <c r="AR172" s="44" t="str">
        <v/>
      </c>
      <c r="AS172" s="44" t="str">
        <v/>
      </c>
      <c r="AT172" s="44" t="str">
        <v/>
      </c>
      <c r="AU172" s="44" t="str">
        <v/>
      </c>
      <c r="AV172" s="44" t="str">
        <v/>
      </c>
      <c r="AW172" s="44" t="str">
        <v/>
      </c>
      <c r="AX172" s="44" t="str">
        <v/>
      </c>
      <c r="AY172" s="44" t="str">
        <v/>
      </c>
      <c r="AZ172" s="44" t="str">
        <v/>
      </c>
      <c r="BA172" s="44" t="str">
        <v/>
      </c>
      <c r="BB172" s="44" t="str">
        <v/>
      </c>
      <c r="BC172" s="44" t="str">
        <v/>
      </c>
      <c r="BD172" s="44" t="str">
        <v/>
      </c>
      <c r="BE172" s="44" t="str">
        <v/>
      </c>
      <c r="BF172" s="44" t="str">
        <v/>
      </c>
      <c r="BG172" s="44" t="str">
        <v/>
      </c>
      <c r="BH172" s="44" t="str">
        <v/>
      </c>
      <c r="BI172" s="44" t="str">
        <v/>
      </c>
      <c r="BJ172" s="44" t="str">
        <v/>
      </c>
      <c r="BK172" s="44" t="str">
        <v/>
      </c>
      <c r="BL172" s="44" t="str">
        <v/>
      </c>
      <c r="BM172" s="44" t="str">
        <v/>
      </c>
      <c r="BN172" s="44" t="str">
        <v/>
      </c>
      <c r="BO172" s="44" t="str">
        <v/>
      </c>
      <c r="BP172" s="44" t="str">
        <v/>
      </c>
      <c r="BQ172" s="44" t="str">
        <v/>
      </c>
      <c r="BR172" s="44" t="str">
        <v/>
      </c>
      <c r="BS172" s="44" t="str">
        <v/>
      </c>
      <c r="BT172" s="44" t="str">
        <v/>
      </c>
      <c r="BU172" s="44" t="str">
        <v/>
      </c>
      <c r="BV172" s="44" t="str">
        <v/>
      </c>
      <c r="BW172" s="44" t="str">
        <v/>
      </c>
      <c r="BX172" s="44" t="str">
        <v/>
      </c>
      <c r="BY172" s="44" t="str">
        <v/>
      </c>
      <c r="BZ172" s="44" t="str">
        <v/>
      </c>
    </row>
    <row r="173" spans="1:78" x14ac:dyDescent="0.2">
      <c r="A173" s="104" t="str">
        <v/>
      </c>
      <c r="F173" s="44" t="str">
        <v/>
      </c>
      <c r="G173" s="44" t="str">
        <v/>
      </c>
      <c r="H173" s="44" t="str">
        <v/>
      </c>
      <c r="I173" s="44" t="str">
        <v/>
      </c>
      <c r="J173" s="44" t="str">
        <v/>
      </c>
      <c r="K173" s="44" t="str">
        <v/>
      </c>
      <c r="L173" s="44" t="str">
        <v/>
      </c>
      <c r="M173" s="44" t="str">
        <v/>
      </c>
      <c r="N173" s="44" t="str">
        <v/>
      </c>
      <c r="O173" s="44" t="str">
        <v/>
      </c>
      <c r="P173" s="44" t="str">
        <v/>
      </c>
      <c r="Q173" s="44" t="str">
        <v/>
      </c>
      <c r="R173" s="44" t="str">
        <v/>
      </c>
      <c r="S173" s="44" t="str">
        <v/>
      </c>
      <c r="T173" s="44" t="str">
        <v/>
      </c>
      <c r="U173" s="44" t="str">
        <v/>
      </c>
      <c r="V173" s="44" t="str">
        <v/>
      </c>
      <c r="W173" s="44" t="str">
        <v/>
      </c>
      <c r="X173" s="44" t="str">
        <v/>
      </c>
      <c r="Y173" s="44" t="str">
        <v/>
      </c>
      <c r="Z173" s="44" t="str">
        <v/>
      </c>
      <c r="AA173" s="44" t="str">
        <v/>
      </c>
      <c r="AB173" s="44" t="str">
        <v/>
      </c>
      <c r="AC173" s="44" t="str">
        <v/>
      </c>
      <c r="AD173" s="44" t="str">
        <v/>
      </c>
      <c r="AE173" s="44" t="str">
        <v/>
      </c>
      <c r="AF173" s="44" t="str">
        <v/>
      </c>
      <c r="AG173" s="44" t="str">
        <v/>
      </c>
      <c r="AH173" s="44" t="str">
        <v/>
      </c>
      <c r="AI173" s="44" t="str">
        <v/>
      </c>
      <c r="AJ173" s="44" t="str">
        <v/>
      </c>
      <c r="AK173" s="44" t="str">
        <v/>
      </c>
      <c r="AL173" s="44" t="str">
        <v/>
      </c>
      <c r="AM173" s="44" t="str">
        <v/>
      </c>
      <c r="AN173" s="44" t="str">
        <v/>
      </c>
      <c r="AO173" s="44" t="str">
        <v/>
      </c>
      <c r="AP173" s="44" t="str">
        <v/>
      </c>
      <c r="AQ173" s="44" t="str">
        <v/>
      </c>
      <c r="AR173" s="44" t="str">
        <v/>
      </c>
      <c r="AS173" s="44" t="str">
        <v/>
      </c>
      <c r="AT173" s="44" t="str">
        <v/>
      </c>
      <c r="AU173" s="44" t="str">
        <v/>
      </c>
      <c r="AV173" s="44" t="str">
        <v/>
      </c>
      <c r="AW173" s="44" t="str">
        <v/>
      </c>
      <c r="AX173" s="44" t="str">
        <v/>
      </c>
      <c r="AY173" s="44" t="str">
        <v/>
      </c>
      <c r="AZ173" s="44" t="str">
        <v/>
      </c>
      <c r="BA173" s="44" t="str">
        <v/>
      </c>
      <c r="BB173" s="44" t="str">
        <v/>
      </c>
      <c r="BC173" s="44" t="str">
        <v/>
      </c>
      <c r="BD173" s="44" t="str">
        <v/>
      </c>
      <c r="BE173" s="44" t="str">
        <v/>
      </c>
      <c r="BF173" s="44" t="str">
        <v/>
      </c>
      <c r="BG173" s="44" t="str">
        <v/>
      </c>
      <c r="BH173" s="44" t="str">
        <v/>
      </c>
      <c r="BI173" s="44" t="str">
        <v/>
      </c>
      <c r="BJ173" s="44" t="str">
        <v/>
      </c>
      <c r="BK173" s="44" t="str">
        <v/>
      </c>
      <c r="BL173" s="44" t="str">
        <v/>
      </c>
      <c r="BM173" s="44" t="str">
        <v/>
      </c>
      <c r="BN173" s="44" t="str">
        <v/>
      </c>
      <c r="BO173" s="44" t="str">
        <v/>
      </c>
      <c r="BP173" s="44" t="str">
        <v/>
      </c>
      <c r="BQ173" s="44" t="str">
        <v/>
      </c>
      <c r="BR173" s="44" t="str">
        <v/>
      </c>
      <c r="BS173" s="44" t="str">
        <v/>
      </c>
      <c r="BT173" s="44" t="str">
        <v/>
      </c>
      <c r="BU173" s="44" t="str">
        <v/>
      </c>
      <c r="BV173" s="44" t="str">
        <v/>
      </c>
      <c r="BW173" s="44" t="str">
        <v/>
      </c>
      <c r="BX173" s="44" t="str">
        <v/>
      </c>
      <c r="BY173" s="44" t="str">
        <v/>
      </c>
      <c r="BZ173" s="44" t="str">
        <v/>
      </c>
    </row>
    <row r="174" spans="1:78" x14ac:dyDescent="0.2">
      <c r="A174" s="104" t="str">
        <v/>
      </c>
      <c r="F174" s="44" t="str">
        <v/>
      </c>
      <c r="G174" s="44" t="str">
        <v/>
      </c>
      <c r="H174" s="44" t="str">
        <v/>
      </c>
      <c r="I174" s="44" t="str">
        <v/>
      </c>
      <c r="J174" s="44" t="str">
        <v/>
      </c>
      <c r="K174" s="44" t="str">
        <v/>
      </c>
      <c r="L174" s="44" t="str">
        <v/>
      </c>
      <c r="M174" s="44" t="str">
        <v/>
      </c>
      <c r="N174" s="44" t="str">
        <v/>
      </c>
      <c r="O174" s="44" t="str">
        <v/>
      </c>
      <c r="P174" s="44" t="str">
        <v/>
      </c>
      <c r="Q174" s="44" t="str">
        <v/>
      </c>
      <c r="R174" s="44" t="str">
        <v/>
      </c>
      <c r="S174" s="44" t="str">
        <v/>
      </c>
      <c r="T174" s="44" t="str">
        <v/>
      </c>
      <c r="U174" s="44" t="str">
        <v/>
      </c>
      <c r="V174" s="44" t="str">
        <v/>
      </c>
      <c r="W174" s="44" t="str">
        <v/>
      </c>
      <c r="X174" s="44" t="str">
        <v/>
      </c>
      <c r="Y174" s="44" t="str">
        <v/>
      </c>
      <c r="Z174" s="44" t="str">
        <v/>
      </c>
      <c r="AA174" s="44" t="str">
        <v/>
      </c>
      <c r="AB174" s="44" t="str">
        <v/>
      </c>
      <c r="AC174" s="44" t="str">
        <v/>
      </c>
      <c r="AD174" s="44" t="str">
        <v/>
      </c>
      <c r="AE174" s="44" t="str">
        <v/>
      </c>
      <c r="AF174" s="44" t="str">
        <v/>
      </c>
      <c r="AG174" s="44" t="str">
        <v/>
      </c>
      <c r="AH174" s="44" t="str">
        <v/>
      </c>
      <c r="AI174" s="44" t="str">
        <v/>
      </c>
      <c r="AJ174" s="44" t="str">
        <v/>
      </c>
      <c r="AK174" s="44" t="str">
        <v/>
      </c>
      <c r="AL174" s="44" t="str">
        <v/>
      </c>
      <c r="AM174" s="44" t="str">
        <v/>
      </c>
      <c r="AN174" s="44" t="str">
        <v/>
      </c>
      <c r="AO174" s="44" t="str">
        <v/>
      </c>
      <c r="AP174" s="44" t="str">
        <v/>
      </c>
      <c r="AQ174" s="44" t="str">
        <v/>
      </c>
      <c r="AR174" s="44" t="str">
        <v/>
      </c>
      <c r="AS174" s="44" t="str">
        <v/>
      </c>
      <c r="AT174" s="44" t="str">
        <v/>
      </c>
      <c r="AU174" s="44" t="str">
        <v/>
      </c>
      <c r="AV174" s="44" t="str">
        <v/>
      </c>
      <c r="AW174" s="44" t="str">
        <v/>
      </c>
      <c r="AX174" s="44" t="str">
        <v/>
      </c>
      <c r="AY174" s="44" t="str">
        <v/>
      </c>
      <c r="AZ174" s="44" t="str">
        <v/>
      </c>
      <c r="BA174" s="44" t="str">
        <v/>
      </c>
      <c r="BB174" s="44" t="str">
        <v/>
      </c>
      <c r="BC174" s="44" t="str">
        <v/>
      </c>
      <c r="BD174" s="44" t="str">
        <v/>
      </c>
      <c r="BE174" s="44" t="str">
        <v/>
      </c>
      <c r="BF174" s="44" t="str">
        <v/>
      </c>
      <c r="BG174" s="44" t="str">
        <v/>
      </c>
      <c r="BH174" s="44" t="str">
        <v/>
      </c>
      <c r="BI174" s="44" t="str">
        <v/>
      </c>
      <c r="BJ174" s="44" t="str">
        <v/>
      </c>
      <c r="BK174" s="44" t="str">
        <v/>
      </c>
      <c r="BL174" s="44" t="str">
        <v/>
      </c>
      <c r="BM174" s="44" t="str">
        <v/>
      </c>
      <c r="BN174" s="44" t="str">
        <v/>
      </c>
      <c r="BO174" s="44" t="str">
        <v/>
      </c>
      <c r="BP174" s="44" t="str">
        <v/>
      </c>
      <c r="BQ174" s="44" t="str">
        <v/>
      </c>
      <c r="BR174" s="44" t="str">
        <v/>
      </c>
      <c r="BS174" s="44" t="str">
        <v/>
      </c>
      <c r="BT174" s="44" t="str">
        <v/>
      </c>
      <c r="BU174" s="44" t="str">
        <v/>
      </c>
      <c r="BV174" s="44" t="str">
        <v/>
      </c>
      <c r="BW174" s="44" t="str">
        <v/>
      </c>
      <c r="BX174" s="44" t="str">
        <v/>
      </c>
      <c r="BY174" s="44" t="str">
        <v/>
      </c>
      <c r="BZ174" s="44" t="str">
        <v/>
      </c>
    </row>
    <row r="175" spans="1:78" x14ac:dyDescent="0.2">
      <c r="A175" s="104" t="str">
        <v/>
      </c>
      <c r="F175" s="44" t="str">
        <v/>
      </c>
      <c r="G175" s="44" t="str">
        <v/>
      </c>
      <c r="H175" s="44" t="str">
        <v/>
      </c>
      <c r="I175" s="44" t="str">
        <v/>
      </c>
      <c r="J175" s="44" t="str">
        <v/>
      </c>
      <c r="K175" s="44" t="str">
        <v/>
      </c>
      <c r="L175" s="44" t="str">
        <v/>
      </c>
      <c r="M175" s="44" t="str">
        <v/>
      </c>
      <c r="N175" s="44" t="str">
        <v/>
      </c>
      <c r="O175" s="44" t="str">
        <v/>
      </c>
      <c r="P175" s="44" t="str">
        <v/>
      </c>
      <c r="Q175" s="44" t="str">
        <v/>
      </c>
      <c r="R175" s="44" t="str">
        <v/>
      </c>
      <c r="S175" s="44" t="str">
        <v/>
      </c>
      <c r="T175" s="44" t="str">
        <v/>
      </c>
      <c r="U175" s="44" t="str">
        <v/>
      </c>
      <c r="V175" s="44" t="str">
        <v/>
      </c>
      <c r="W175" s="44" t="str">
        <v/>
      </c>
      <c r="X175" s="44" t="str">
        <v/>
      </c>
      <c r="Y175" s="44" t="str">
        <v/>
      </c>
      <c r="Z175" s="44" t="str">
        <v/>
      </c>
      <c r="AA175" s="44" t="str">
        <v/>
      </c>
      <c r="AB175" s="44" t="str">
        <v/>
      </c>
      <c r="AC175" s="44" t="str">
        <v/>
      </c>
      <c r="AD175" s="44" t="str">
        <v/>
      </c>
      <c r="AE175" s="44" t="str">
        <v/>
      </c>
      <c r="AF175" s="44" t="str">
        <v/>
      </c>
      <c r="AG175" s="44" t="str">
        <v/>
      </c>
      <c r="AH175" s="44" t="str">
        <v/>
      </c>
      <c r="AI175" s="44" t="str">
        <v/>
      </c>
      <c r="AJ175" s="44" t="str">
        <v/>
      </c>
      <c r="AK175" s="44" t="str">
        <v/>
      </c>
      <c r="AL175" s="44" t="str">
        <v/>
      </c>
      <c r="AM175" s="44" t="str">
        <v/>
      </c>
      <c r="AN175" s="44" t="str">
        <v/>
      </c>
      <c r="AO175" s="44" t="str">
        <v/>
      </c>
      <c r="AP175" s="44" t="str">
        <v/>
      </c>
      <c r="AQ175" s="44" t="str">
        <v/>
      </c>
      <c r="AR175" s="44" t="str">
        <v/>
      </c>
      <c r="AS175" s="44" t="str">
        <v/>
      </c>
      <c r="AT175" s="44" t="str">
        <v/>
      </c>
      <c r="AU175" s="44" t="str">
        <v/>
      </c>
      <c r="AV175" s="44" t="str">
        <v/>
      </c>
      <c r="AW175" s="44" t="str">
        <v/>
      </c>
      <c r="AX175" s="44" t="str">
        <v/>
      </c>
      <c r="AY175" s="44" t="str">
        <v/>
      </c>
      <c r="AZ175" s="44" t="str">
        <v/>
      </c>
      <c r="BA175" s="44" t="str">
        <v/>
      </c>
      <c r="BB175" s="44" t="str">
        <v/>
      </c>
      <c r="BC175" s="44" t="str">
        <v/>
      </c>
      <c r="BD175" s="44" t="str">
        <v/>
      </c>
      <c r="BE175" s="44" t="str">
        <v/>
      </c>
      <c r="BF175" s="44" t="str">
        <v/>
      </c>
      <c r="BG175" s="44" t="str">
        <v/>
      </c>
      <c r="BH175" s="44" t="str">
        <v/>
      </c>
      <c r="BI175" s="44" t="str">
        <v/>
      </c>
      <c r="BJ175" s="44" t="str">
        <v/>
      </c>
      <c r="BK175" s="44" t="str">
        <v/>
      </c>
      <c r="BL175" s="44" t="str">
        <v/>
      </c>
      <c r="BM175" s="44" t="str">
        <v/>
      </c>
      <c r="BN175" s="44" t="str">
        <v/>
      </c>
      <c r="BO175" s="44" t="str">
        <v/>
      </c>
      <c r="BP175" s="44" t="str">
        <v/>
      </c>
      <c r="BQ175" s="44" t="str">
        <v/>
      </c>
      <c r="BR175" s="44" t="str">
        <v/>
      </c>
      <c r="BS175" s="44" t="str">
        <v/>
      </c>
      <c r="BT175" s="44" t="str">
        <v/>
      </c>
      <c r="BU175" s="44" t="str">
        <v/>
      </c>
      <c r="BV175" s="44" t="str">
        <v/>
      </c>
      <c r="BW175" s="44" t="str">
        <v/>
      </c>
      <c r="BX175" s="44" t="str">
        <v/>
      </c>
      <c r="BY175" s="44" t="str">
        <v/>
      </c>
      <c r="BZ175" s="44" t="str">
        <v/>
      </c>
    </row>
    <row r="176" spans="1:78" x14ac:dyDescent="0.2">
      <c r="A176" s="104" t="str">
        <v/>
      </c>
      <c r="F176" s="44" t="str">
        <v/>
      </c>
      <c r="G176" s="44" t="str">
        <v/>
      </c>
      <c r="H176" s="44" t="str">
        <v/>
      </c>
      <c r="I176" s="44" t="str">
        <v/>
      </c>
      <c r="J176" s="44" t="str">
        <v/>
      </c>
      <c r="K176" s="44" t="str">
        <v/>
      </c>
      <c r="L176" s="44" t="str">
        <v/>
      </c>
      <c r="M176" s="44" t="str">
        <v/>
      </c>
      <c r="N176" s="44" t="str">
        <v/>
      </c>
      <c r="O176" s="44" t="str">
        <v/>
      </c>
      <c r="P176" s="44" t="str">
        <v/>
      </c>
      <c r="Q176" s="44" t="str">
        <v/>
      </c>
      <c r="R176" s="44" t="str">
        <v/>
      </c>
      <c r="S176" s="44" t="str">
        <v/>
      </c>
      <c r="T176" s="44" t="str">
        <v/>
      </c>
      <c r="U176" s="44" t="str">
        <v/>
      </c>
      <c r="V176" s="44" t="str">
        <v/>
      </c>
      <c r="W176" s="44" t="str">
        <v/>
      </c>
      <c r="X176" s="44" t="str">
        <v/>
      </c>
      <c r="Y176" s="44" t="str">
        <v/>
      </c>
      <c r="Z176" s="44" t="str">
        <v/>
      </c>
      <c r="AA176" s="44" t="str">
        <v/>
      </c>
      <c r="AB176" s="44" t="str">
        <v/>
      </c>
      <c r="AC176" s="44" t="str">
        <v/>
      </c>
      <c r="AD176" s="44" t="str">
        <v/>
      </c>
      <c r="AE176" s="44" t="str">
        <v/>
      </c>
      <c r="AF176" s="44" t="str">
        <v/>
      </c>
      <c r="AG176" s="44" t="str">
        <v/>
      </c>
      <c r="AH176" s="44" t="str">
        <v/>
      </c>
      <c r="AI176" s="44" t="str">
        <v/>
      </c>
      <c r="AJ176" s="44" t="str">
        <v/>
      </c>
      <c r="AK176" s="44" t="str">
        <v/>
      </c>
      <c r="AL176" s="44" t="str">
        <v/>
      </c>
      <c r="AM176" s="44" t="str">
        <v/>
      </c>
      <c r="AN176" s="44" t="str">
        <v/>
      </c>
      <c r="AO176" s="44" t="str">
        <v/>
      </c>
      <c r="AP176" s="44" t="str">
        <v/>
      </c>
      <c r="AQ176" s="44" t="str">
        <v/>
      </c>
      <c r="AR176" s="44" t="str">
        <v/>
      </c>
      <c r="AS176" s="44" t="str">
        <v/>
      </c>
      <c r="AT176" s="44" t="str">
        <v/>
      </c>
      <c r="AU176" s="44" t="str">
        <v/>
      </c>
      <c r="AV176" s="44" t="str">
        <v/>
      </c>
      <c r="AW176" s="44" t="str">
        <v/>
      </c>
      <c r="AX176" s="44" t="str">
        <v/>
      </c>
      <c r="AY176" s="44" t="str">
        <v/>
      </c>
      <c r="AZ176" s="44" t="str">
        <v/>
      </c>
      <c r="BA176" s="44" t="str">
        <v/>
      </c>
      <c r="BB176" s="44" t="str">
        <v/>
      </c>
      <c r="BC176" s="44" t="str">
        <v/>
      </c>
      <c r="BD176" s="44" t="str">
        <v/>
      </c>
      <c r="BE176" s="44" t="str">
        <v/>
      </c>
      <c r="BF176" s="44" t="str">
        <v/>
      </c>
      <c r="BG176" s="44" t="str">
        <v/>
      </c>
      <c r="BH176" s="44" t="str">
        <v/>
      </c>
      <c r="BI176" s="44" t="str">
        <v/>
      </c>
      <c r="BJ176" s="44" t="str">
        <v/>
      </c>
      <c r="BK176" s="44" t="str">
        <v/>
      </c>
      <c r="BL176" s="44" t="str">
        <v/>
      </c>
      <c r="BM176" s="44" t="str">
        <v/>
      </c>
      <c r="BN176" s="44" t="str">
        <v/>
      </c>
      <c r="BO176" s="44" t="str">
        <v/>
      </c>
      <c r="BP176" s="44" t="str">
        <v/>
      </c>
      <c r="BQ176" s="44" t="str">
        <v/>
      </c>
      <c r="BR176" s="44" t="str">
        <v/>
      </c>
      <c r="BS176" s="44" t="str">
        <v/>
      </c>
      <c r="BT176" s="44" t="str">
        <v/>
      </c>
      <c r="BU176" s="44" t="str">
        <v/>
      </c>
      <c r="BV176" s="44" t="str">
        <v/>
      </c>
      <c r="BW176" s="44" t="str">
        <v/>
      </c>
      <c r="BX176" s="44" t="str">
        <v/>
      </c>
      <c r="BY176" s="44" t="str">
        <v/>
      </c>
      <c r="BZ176" s="44" t="str">
        <v/>
      </c>
    </row>
    <row r="177" spans="1:78" x14ac:dyDescent="0.2">
      <c r="A177" s="104" t="str">
        <v/>
      </c>
      <c r="F177" s="44" t="str">
        <v/>
      </c>
      <c r="G177" s="44" t="str">
        <v/>
      </c>
      <c r="H177" s="44" t="str">
        <v/>
      </c>
      <c r="I177" s="44" t="str">
        <v/>
      </c>
      <c r="J177" s="44" t="str">
        <v/>
      </c>
      <c r="K177" s="44" t="str">
        <v/>
      </c>
      <c r="L177" s="44" t="str">
        <v/>
      </c>
      <c r="M177" s="44" t="str">
        <v/>
      </c>
      <c r="N177" s="44" t="str">
        <v/>
      </c>
      <c r="O177" s="44" t="str">
        <v/>
      </c>
      <c r="P177" s="44" t="str">
        <v/>
      </c>
      <c r="Q177" s="44" t="str">
        <v/>
      </c>
      <c r="R177" s="44" t="str">
        <v/>
      </c>
      <c r="S177" s="44" t="str">
        <v/>
      </c>
      <c r="T177" s="44" t="str">
        <v/>
      </c>
      <c r="U177" s="44" t="str">
        <v/>
      </c>
      <c r="V177" s="44" t="str">
        <v/>
      </c>
      <c r="W177" s="44" t="str">
        <v/>
      </c>
      <c r="X177" s="44" t="str">
        <v/>
      </c>
      <c r="Y177" s="44" t="str">
        <v/>
      </c>
      <c r="Z177" s="44" t="str">
        <v/>
      </c>
      <c r="AA177" s="44" t="str">
        <v/>
      </c>
      <c r="AB177" s="44" t="str">
        <v/>
      </c>
      <c r="AC177" s="44" t="str">
        <v/>
      </c>
      <c r="AD177" s="44" t="str">
        <v/>
      </c>
      <c r="AE177" s="44" t="str">
        <v/>
      </c>
      <c r="AF177" s="44" t="str">
        <v/>
      </c>
      <c r="AG177" s="44" t="str">
        <v/>
      </c>
      <c r="AH177" s="44" t="str">
        <v/>
      </c>
      <c r="AI177" s="44" t="str">
        <v/>
      </c>
      <c r="AJ177" s="44" t="str">
        <v/>
      </c>
      <c r="AK177" s="44" t="str">
        <v/>
      </c>
      <c r="AL177" s="44" t="str">
        <v/>
      </c>
      <c r="AM177" s="44" t="str">
        <v/>
      </c>
      <c r="AN177" s="44" t="str">
        <v/>
      </c>
      <c r="AO177" s="44" t="str">
        <v/>
      </c>
      <c r="AP177" s="44" t="str">
        <v/>
      </c>
      <c r="AQ177" s="44" t="str">
        <v/>
      </c>
      <c r="AR177" s="44" t="str">
        <v/>
      </c>
      <c r="AS177" s="44" t="str">
        <v/>
      </c>
      <c r="AT177" s="44" t="str">
        <v/>
      </c>
      <c r="AU177" s="44" t="str">
        <v/>
      </c>
      <c r="AV177" s="44" t="str">
        <v/>
      </c>
      <c r="AW177" s="44" t="str">
        <v/>
      </c>
      <c r="AX177" s="44" t="str">
        <v/>
      </c>
      <c r="AY177" s="44" t="str">
        <v/>
      </c>
      <c r="AZ177" s="44" t="str">
        <v/>
      </c>
      <c r="BA177" s="44" t="str">
        <v/>
      </c>
      <c r="BB177" s="44" t="str">
        <v/>
      </c>
      <c r="BC177" s="44" t="str">
        <v/>
      </c>
      <c r="BD177" s="44" t="str">
        <v/>
      </c>
      <c r="BE177" s="44" t="str">
        <v/>
      </c>
      <c r="BF177" s="44" t="str">
        <v/>
      </c>
      <c r="BG177" s="44" t="str">
        <v/>
      </c>
      <c r="BH177" s="44" t="str">
        <v/>
      </c>
      <c r="BI177" s="44" t="str">
        <v/>
      </c>
      <c r="BJ177" s="44" t="str">
        <v/>
      </c>
      <c r="BK177" s="44" t="str">
        <v/>
      </c>
      <c r="BL177" s="44" t="str">
        <v/>
      </c>
      <c r="BM177" s="44" t="str">
        <v/>
      </c>
      <c r="BN177" s="44" t="str">
        <v/>
      </c>
      <c r="BO177" s="44" t="str">
        <v/>
      </c>
      <c r="BP177" s="44" t="str">
        <v/>
      </c>
      <c r="BQ177" s="44" t="str">
        <v/>
      </c>
      <c r="BR177" s="44" t="str">
        <v/>
      </c>
      <c r="BS177" s="44" t="str">
        <v/>
      </c>
      <c r="BT177" s="44" t="str">
        <v/>
      </c>
      <c r="BU177" s="44" t="str">
        <v/>
      </c>
      <c r="BV177" s="44" t="str">
        <v/>
      </c>
      <c r="BW177" s="44" t="str">
        <v/>
      </c>
      <c r="BX177" s="44" t="str">
        <v/>
      </c>
      <c r="BY177" s="44" t="str">
        <v/>
      </c>
      <c r="BZ177" s="44" t="str">
        <v/>
      </c>
    </row>
    <row r="178" spans="1:78" x14ac:dyDescent="0.2">
      <c r="A178" s="104" t="str">
        <v/>
      </c>
      <c r="F178" s="44" t="str">
        <v/>
      </c>
      <c r="G178" s="44" t="str">
        <v/>
      </c>
      <c r="H178" s="44" t="str">
        <v/>
      </c>
      <c r="I178" s="44" t="str">
        <v/>
      </c>
      <c r="J178" s="44" t="str">
        <v/>
      </c>
      <c r="K178" s="44" t="str">
        <v/>
      </c>
      <c r="L178" s="44" t="str">
        <v/>
      </c>
      <c r="M178" s="44" t="str">
        <v/>
      </c>
      <c r="N178" s="44" t="str">
        <v/>
      </c>
      <c r="O178" s="44" t="str">
        <v/>
      </c>
      <c r="P178" s="44" t="str">
        <v/>
      </c>
      <c r="Q178" s="44" t="str">
        <v/>
      </c>
      <c r="R178" s="44" t="str">
        <v/>
      </c>
      <c r="S178" s="44" t="str">
        <v/>
      </c>
      <c r="T178" s="44" t="str">
        <v/>
      </c>
      <c r="U178" s="44" t="str">
        <v/>
      </c>
      <c r="V178" s="44" t="str">
        <v/>
      </c>
      <c r="W178" s="44" t="str">
        <v/>
      </c>
      <c r="X178" s="44" t="str">
        <v/>
      </c>
      <c r="Y178" s="44" t="str">
        <v/>
      </c>
      <c r="Z178" s="44" t="str">
        <v/>
      </c>
      <c r="AA178" s="44" t="str">
        <v/>
      </c>
      <c r="AB178" s="44" t="str">
        <v/>
      </c>
      <c r="AC178" s="44" t="str">
        <v/>
      </c>
      <c r="AD178" s="44" t="str">
        <v/>
      </c>
      <c r="AE178" s="44" t="str">
        <v/>
      </c>
      <c r="AF178" s="44" t="str">
        <v/>
      </c>
      <c r="AG178" s="44" t="str">
        <v/>
      </c>
      <c r="AH178" s="44" t="str">
        <v/>
      </c>
      <c r="AI178" s="44" t="str">
        <v/>
      </c>
      <c r="AJ178" s="44" t="str">
        <v/>
      </c>
      <c r="AK178" s="44" t="str">
        <v/>
      </c>
      <c r="AL178" s="44" t="str">
        <v/>
      </c>
      <c r="AM178" s="44" t="str">
        <v/>
      </c>
      <c r="AN178" s="44" t="str">
        <v/>
      </c>
      <c r="AO178" s="44" t="str">
        <v/>
      </c>
      <c r="AP178" s="44" t="str">
        <v/>
      </c>
      <c r="AQ178" s="44" t="str">
        <v/>
      </c>
      <c r="AR178" s="44" t="str">
        <v/>
      </c>
      <c r="AS178" s="44" t="str">
        <v/>
      </c>
      <c r="AT178" s="44" t="str">
        <v/>
      </c>
      <c r="AU178" s="44" t="str">
        <v/>
      </c>
      <c r="AV178" s="44" t="str">
        <v/>
      </c>
      <c r="AW178" s="44" t="str">
        <v/>
      </c>
      <c r="AX178" s="44" t="str">
        <v/>
      </c>
      <c r="AY178" s="44" t="str">
        <v/>
      </c>
      <c r="AZ178" s="44" t="str">
        <v/>
      </c>
      <c r="BA178" s="44" t="str">
        <v/>
      </c>
      <c r="BB178" s="44" t="str">
        <v/>
      </c>
      <c r="BC178" s="44" t="str">
        <v/>
      </c>
      <c r="BD178" s="44" t="str">
        <v/>
      </c>
      <c r="BE178" s="44" t="str">
        <v/>
      </c>
      <c r="BF178" s="44" t="str">
        <v/>
      </c>
      <c r="BG178" s="44" t="str">
        <v/>
      </c>
      <c r="BH178" s="44" t="str">
        <v/>
      </c>
      <c r="BI178" s="44" t="str">
        <v/>
      </c>
      <c r="BJ178" s="44" t="str">
        <v/>
      </c>
      <c r="BK178" s="44" t="str">
        <v/>
      </c>
      <c r="BL178" s="44" t="str">
        <v/>
      </c>
      <c r="BM178" s="44" t="str">
        <v/>
      </c>
      <c r="BN178" s="44" t="str">
        <v/>
      </c>
      <c r="BO178" s="44" t="str">
        <v/>
      </c>
      <c r="BP178" s="44" t="str">
        <v/>
      </c>
      <c r="BQ178" s="44" t="str">
        <v/>
      </c>
      <c r="BR178" s="44" t="str">
        <v/>
      </c>
      <c r="BS178" s="44" t="str">
        <v/>
      </c>
      <c r="BT178" s="44" t="str">
        <v/>
      </c>
      <c r="BU178" s="44" t="str">
        <v/>
      </c>
      <c r="BV178" s="44" t="str">
        <v/>
      </c>
      <c r="BW178" s="44" t="str">
        <v/>
      </c>
      <c r="BX178" s="44" t="str">
        <v/>
      </c>
      <c r="BY178" s="44" t="str">
        <v/>
      </c>
      <c r="BZ178" s="44" t="str">
        <v/>
      </c>
    </row>
    <row r="179" spans="1:78" x14ac:dyDescent="0.2">
      <c r="A179" s="104" t="str">
        <v/>
      </c>
      <c r="F179" s="44" t="str">
        <v/>
      </c>
      <c r="G179" s="44" t="str">
        <v/>
      </c>
      <c r="H179" s="44" t="str">
        <v/>
      </c>
      <c r="I179" s="44" t="str">
        <v/>
      </c>
      <c r="J179" s="44" t="str">
        <v/>
      </c>
      <c r="K179" s="44" t="str">
        <v/>
      </c>
      <c r="L179" s="44" t="str">
        <v/>
      </c>
      <c r="M179" s="44" t="str">
        <v/>
      </c>
      <c r="N179" s="44" t="str">
        <v/>
      </c>
      <c r="O179" s="44" t="str">
        <v/>
      </c>
      <c r="P179" s="44" t="str">
        <v/>
      </c>
      <c r="Q179" s="44" t="str">
        <v/>
      </c>
      <c r="R179" s="44" t="str">
        <v/>
      </c>
      <c r="S179" s="44" t="str">
        <v/>
      </c>
      <c r="T179" s="44" t="str">
        <v/>
      </c>
      <c r="U179" s="44" t="str">
        <v/>
      </c>
      <c r="V179" s="44" t="str">
        <v/>
      </c>
      <c r="W179" s="44" t="str">
        <v/>
      </c>
      <c r="X179" s="44" t="str">
        <v/>
      </c>
      <c r="Y179" s="44" t="str">
        <v/>
      </c>
      <c r="Z179" s="44" t="str">
        <v/>
      </c>
      <c r="AA179" s="44" t="str">
        <v/>
      </c>
      <c r="AB179" s="44" t="str">
        <v/>
      </c>
      <c r="AC179" s="44" t="str">
        <v/>
      </c>
      <c r="AD179" s="44" t="str">
        <v/>
      </c>
      <c r="AE179" s="44" t="str">
        <v/>
      </c>
      <c r="AF179" s="44" t="str">
        <v/>
      </c>
      <c r="AG179" s="44" t="str">
        <v/>
      </c>
      <c r="AH179" s="44" t="str">
        <v/>
      </c>
      <c r="AI179" s="44" t="str">
        <v/>
      </c>
      <c r="AJ179" s="44" t="str">
        <v/>
      </c>
      <c r="AK179" s="44" t="str">
        <v/>
      </c>
      <c r="AL179" s="44" t="str">
        <v/>
      </c>
      <c r="AM179" s="44" t="str">
        <v/>
      </c>
      <c r="AN179" s="44" t="str">
        <v/>
      </c>
      <c r="AO179" s="44" t="str">
        <v/>
      </c>
      <c r="AP179" s="44" t="str">
        <v/>
      </c>
      <c r="AQ179" s="44" t="str">
        <v/>
      </c>
      <c r="AR179" s="44" t="str">
        <v/>
      </c>
      <c r="AS179" s="44" t="str">
        <v/>
      </c>
      <c r="AT179" s="44" t="str">
        <v/>
      </c>
      <c r="AU179" s="44" t="str">
        <v/>
      </c>
      <c r="AV179" s="44" t="str">
        <v/>
      </c>
      <c r="AW179" s="44" t="str">
        <v/>
      </c>
      <c r="AX179" s="44" t="str">
        <v/>
      </c>
      <c r="AY179" s="44" t="str">
        <v/>
      </c>
      <c r="AZ179" s="44" t="str">
        <v/>
      </c>
      <c r="BA179" s="44" t="str">
        <v/>
      </c>
      <c r="BB179" s="44" t="str">
        <v/>
      </c>
      <c r="BC179" s="44" t="str">
        <v/>
      </c>
      <c r="BD179" s="44" t="str">
        <v/>
      </c>
      <c r="BE179" s="44" t="str">
        <v/>
      </c>
      <c r="BF179" s="44" t="str">
        <v/>
      </c>
      <c r="BG179" s="44" t="str">
        <v/>
      </c>
      <c r="BH179" s="44" t="str">
        <v/>
      </c>
      <c r="BI179" s="44" t="str">
        <v/>
      </c>
      <c r="BJ179" s="44" t="str">
        <v/>
      </c>
      <c r="BK179" s="44" t="str">
        <v/>
      </c>
      <c r="BL179" s="44" t="str">
        <v/>
      </c>
      <c r="BM179" s="44" t="str">
        <v/>
      </c>
      <c r="BN179" s="44" t="str">
        <v/>
      </c>
      <c r="BO179" s="44" t="str">
        <v/>
      </c>
      <c r="BP179" s="44" t="str">
        <v/>
      </c>
      <c r="BQ179" s="44" t="str">
        <v/>
      </c>
      <c r="BR179" s="44" t="str">
        <v/>
      </c>
      <c r="BS179" s="44" t="str">
        <v/>
      </c>
      <c r="BT179" s="44" t="str">
        <v/>
      </c>
      <c r="BU179" s="44" t="str">
        <v/>
      </c>
      <c r="BV179" s="44" t="str">
        <v/>
      </c>
      <c r="BW179" s="44" t="str">
        <v/>
      </c>
      <c r="BX179" s="44" t="str">
        <v/>
      </c>
      <c r="BY179" s="44" t="str">
        <v/>
      </c>
      <c r="BZ179" s="44" t="str">
        <v/>
      </c>
    </row>
    <row r="180" spans="1:78" x14ac:dyDescent="0.2">
      <c r="A180" s="104" t="str">
        <v/>
      </c>
      <c r="F180" s="44" t="str">
        <v/>
      </c>
      <c r="G180" s="44" t="str">
        <v/>
      </c>
      <c r="H180" s="44" t="str">
        <v/>
      </c>
      <c r="I180" s="44" t="str">
        <v/>
      </c>
      <c r="J180" s="44" t="str">
        <v/>
      </c>
      <c r="K180" s="44" t="str">
        <v/>
      </c>
      <c r="L180" s="44" t="str">
        <v/>
      </c>
      <c r="M180" s="44" t="str">
        <v/>
      </c>
      <c r="N180" s="44" t="str">
        <v/>
      </c>
      <c r="O180" s="44" t="str">
        <v/>
      </c>
      <c r="P180" s="44" t="str">
        <v/>
      </c>
      <c r="Q180" s="44" t="str">
        <v/>
      </c>
      <c r="R180" s="44" t="str">
        <v/>
      </c>
      <c r="S180" s="44" t="str">
        <v/>
      </c>
      <c r="T180" s="44" t="str">
        <v/>
      </c>
      <c r="U180" s="44" t="str">
        <v/>
      </c>
      <c r="V180" s="44" t="str">
        <v/>
      </c>
      <c r="W180" s="44" t="str">
        <v/>
      </c>
      <c r="X180" s="44" t="str">
        <v/>
      </c>
      <c r="Y180" s="44" t="str">
        <v/>
      </c>
      <c r="Z180" s="44" t="str">
        <v/>
      </c>
      <c r="AA180" s="44" t="str">
        <v/>
      </c>
      <c r="AB180" s="44" t="str">
        <v/>
      </c>
      <c r="AC180" s="44" t="str">
        <v/>
      </c>
      <c r="AD180" s="44" t="str">
        <v/>
      </c>
      <c r="AE180" s="44" t="str">
        <v/>
      </c>
      <c r="AF180" s="44" t="str">
        <v/>
      </c>
      <c r="AG180" s="44" t="str">
        <v/>
      </c>
      <c r="AH180" s="44" t="str">
        <v/>
      </c>
      <c r="AI180" s="44" t="str">
        <v/>
      </c>
      <c r="AJ180" s="44" t="str">
        <v/>
      </c>
      <c r="AK180" s="44" t="str">
        <v/>
      </c>
      <c r="AL180" s="44" t="str">
        <v/>
      </c>
      <c r="AM180" s="44" t="str">
        <v/>
      </c>
      <c r="AN180" s="44" t="str">
        <v/>
      </c>
      <c r="AO180" s="44" t="str">
        <v/>
      </c>
      <c r="AP180" s="44" t="str">
        <v/>
      </c>
      <c r="AQ180" s="44" t="str">
        <v/>
      </c>
      <c r="AR180" s="44" t="str">
        <v/>
      </c>
      <c r="AS180" s="44" t="str">
        <v/>
      </c>
      <c r="AT180" s="44" t="str">
        <v/>
      </c>
      <c r="AU180" s="44" t="str">
        <v/>
      </c>
      <c r="AV180" s="44" t="str">
        <v/>
      </c>
      <c r="AW180" s="44" t="str">
        <v/>
      </c>
      <c r="AX180" s="44" t="str">
        <v/>
      </c>
      <c r="AY180" s="44" t="str">
        <v/>
      </c>
      <c r="AZ180" s="44" t="str">
        <v/>
      </c>
      <c r="BA180" s="44" t="str">
        <v/>
      </c>
      <c r="BB180" s="44" t="str">
        <v/>
      </c>
      <c r="BC180" s="44" t="str">
        <v/>
      </c>
      <c r="BD180" s="44" t="str">
        <v/>
      </c>
      <c r="BE180" s="44" t="str">
        <v/>
      </c>
      <c r="BF180" s="44" t="str">
        <v/>
      </c>
      <c r="BG180" s="44" t="str">
        <v/>
      </c>
      <c r="BH180" s="44" t="str">
        <v/>
      </c>
      <c r="BI180" s="44" t="str">
        <v/>
      </c>
      <c r="BJ180" s="44" t="str">
        <v/>
      </c>
      <c r="BK180" s="44" t="str">
        <v/>
      </c>
      <c r="BL180" s="44" t="str">
        <v/>
      </c>
      <c r="BM180" s="44" t="str">
        <v/>
      </c>
      <c r="BN180" s="44" t="str">
        <v/>
      </c>
      <c r="BO180" s="44" t="str">
        <v/>
      </c>
      <c r="BP180" s="44" t="str">
        <v/>
      </c>
      <c r="BQ180" s="44" t="str">
        <v/>
      </c>
      <c r="BR180" s="44" t="str">
        <v/>
      </c>
      <c r="BS180" s="44" t="str">
        <v/>
      </c>
      <c r="BT180" s="44" t="str">
        <v/>
      </c>
      <c r="BU180" s="44" t="str">
        <v/>
      </c>
      <c r="BV180" s="44" t="str">
        <v/>
      </c>
      <c r="BW180" s="44" t="str">
        <v/>
      </c>
      <c r="BX180" s="44" t="str">
        <v/>
      </c>
      <c r="BY180" s="44" t="str">
        <v/>
      </c>
      <c r="BZ180" s="44" t="str">
        <v/>
      </c>
    </row>
    <row r="181" spans="1:78" x14ac:dyDescent="0.2">
      <c r="A181" s="104" t="str">
        <v/>
      </c>
      <c r="F181" s="44" t="str">
        <v/>
      </c>
      <c r="G181" s="44" t="str">
        <v/>
      </c>
      <c r="H181" s="44" t="str">
        <v/>
      </c>
      <c r="I181" s="44" t="str">
        <v/>
      </c>
      <c r="J181" s="44" t="str">
        <v/>
      </c>
      <c r="K181" s="44" t="str">
        <v/>
      </c>
      <c r="L181" s="44" t="str">
        <v/>
      </c>
      <c r="M181" s="44" t="str">
        <v/>
      </c>
      <c r="N181" s="44" t="str">
        <v/>
      </c>
      <c r="O181" s="44" t="str">
        <v/>
      </c>
      <c r="P181" s="44" t="str">
        <v/>
      </c>
      <c r="Q181" s="44" t="str">
        <v/>
      </c>
      <c r="R181" s="44" t="str">
        <v/>
      </c>
      <c r="S181" s="44" t="str">
        <v/>
      </c>
      <c r="T181" s="44" t="str">
        <v/>
      </c>
      <c r="U181" s="44" t="str">
        <v/>
      </c>
      <c r="V181" s="44" t="str">
        <v/>
      </c>
      <c r="W181" s="44" t="str">
        <v/>
      </c>
      <c r="X181" s="44" t="str">
        <v/>
      </c>
      <c r="Y181" s="44" t="str">
        <v/>
      </c>
      <c r="Z181" s="44" t="str">
        <v/>
      </c>
      <c r="AA181" s="44" t="str">
        <v/>
      </c>
      <c r="AB181" s="44" t="str">
        <v/>
      </c>
      <c r="AC181" s="44" t="str">
        <v/>
      </c>
      <c r="AD181" s="44" t="str">
        <v/>
      </c>
      <c r="AE181" s="44" t="str">
        <v/>
      </c>
      <c r="AF181" s="44" t="str">
        <v/>
      </c>
      <c r="AG181" s="44" t="str">
        <v/>
      </c>
      <c r="AH181" s="44" t="str">
        <v/>
      </c>
      <c r="AI181" s="44" t="str">
        <v/>
      </c>
      <c r="AJ181" s="44" t="str">
        <v/>
      </c>
      <c r="AK181" s="44" t="str">
        <v/>
      </c>
      <c r="AL181" s="44" t="str">
        <v/>
      </c>
      <c r="AM181" s="44" t="str">
        <v/>
      </c>
      <c r="AN181" s="44" t="str">
        <v/>
      </c>
      <c r="AO181" s="44" t="str">
        <v/>
      </c>
      <c r="AP181" s="44" t="str">
        <v/>
      </c>
      <c r="AQ181" s="44" t="str">
        <v/>
      </c>
      <c r="AR181" s="44" t="str">
        <v/>
      </c>
      <c r="AS181" s="44" t="str">
        <v/>
      </c>
      <c r="AT181" s="44" t="str">
        <v/>
      </c>
      <c r="AU181" s="44" t="str">
        <v/>
      </c>
      <c r="AV181" s="44" t="str">
        <v/>
      </c>
      <c r="AW181" s="44" t="str">
        <v/>
      </c>
      <c r="AX181" s="44" t="str">
        <v/>
      </c>
      <c r="AY181" s="44" t="str">
        <v/>
      </c>
      <c r="AZ181" s="44" t="str">
        <v/>
      </c>
      <c r="BA181" s="44" t="str">
        <v/>
      </c>
      <c r="BB181" s="44" t="str">
        <v/>
      </c>
      <c r="BC181" s="44" t="str">
        <v/>
      </c>
      <c r="BD181" s="44" t="str">
        <v/>
      </c>
      <c r="BE181" s="44" t="str">
        <v/>
      </c>
      <c r="BF181" s="44" t="str">
        <v/>
      </c>
      <c r="BG181" s="44" t="str">
        <v/>
      </c>
      <c r="BH181" s="44" t="str">
        <v/>
      </c>
      <c r="BI181" s="44" t="str">
        <v/>
      </c>
      <c r="BJ181" s="44" t="str">
        <v/>
      </c>
      <c r="BK181" s="44" t="str">
        <v/>
      </c>
      <c r="BL181" s="44" t="str">
        <v/>
      </c>
      <c r="BM181" s="44" t="str">
        <v/>
      </c>
      <c r="BN181" s="44" t="str">
        <v/>
      </c>
      <c r="BO181" s="44" t="str">
        <v/>
      </c>
      <c r="BP181" s="44" t="str">
        <v/>
      </c>
      <c r="BQ181" s="44" t="str">
        <v/>
      </c>
      <c r="BR181" s="44" t="str">
        <v/>
      </c>
      <c r="BS181" s="44" t="str">
        <v/>
      </c>
      <c r="BT181" s="44" t="str">
        <v/>
      </c>
      <c r="BU181" s="44" t="str">
        <v/>
      </c>
      <c r="BV181" s="44" t="str">
        <v/>
      </c>
      <c r="BW181" s="44" t="str">
        <v/>
      </c>
      <c r="BX181" s="44" t="str">
        <v/>
      </c>
      <c r="BY181" s="44" t="str">
        <v/>
      </c>
      <c r="BZ181" s="44" t="str">
        <v/>
      </c>
    </row>
    <row r="182" spans="1:78" x14ac:dyDescent="0.2">
      <c r="A182" s="104" t="str">
        <v/>
      </c>
      <c r="F182" s="44" t="str">
        <v/>
      </c>
      <c r="G182" s="44" t="str">
        <v/>
      </c>
      <c r="H182" s="44" t="str">
        <v/>
      </c>
      <c r="I182" s="44" t="str">
        <v/>
      </c>
      <c r="J182" s="44" t="str">
        <v/>
      </c>
      <c r="K182" s="44" t="str">
        <v/>
      </c>
      <c r="L182" s="44" t="str">
        <v/>
      </c>
      <c r="M182" s="44" t="str">
        <v/>
      </c>
      <c r="N182" s="44" t="str">
        <v/>
      </c>
      <c r="O182" s="44" t="str">
        <v/>
      </c>
      <c r="P182" s="44" t="str">
        <v/>
      </c>
      <c r="Q182" s="44" t="str">
        <v/>
      </c>
      <c r="R182" s="44" t="str">
        <v/>
      </c>
      <c r="S182" s="44" t="str">
        <v/>
      </c>
      <c r="T182" s="44" t="str">
        <v/>
      </c>
      <c r="U182" s="44" t="str">
        <v/>
      </c>
      <c r="V182" s="44" t="str">
        <v/>
      </c>
      <c r="W182" s="44" t="str">
        <v/>
      </c>
      <c r="X182" s="44" t="str">
        <v/>
      </c>
      <c r="Y182" s="44" t="str">
        <v/>
      </c>
      <c r="Z182" s="44" t="str">
        <v/>
      </c>
      <c r="AA182" s="44" t="str">
        <v/>
      </c>
      <c r="AB182" s="44" t="str">
        <v/>
      </c>
      <c r="AC182" s="44" t="str">
        <v/>
      </c>
      <c r="AD182" s="44" t="str">
        <v/>
      </c>
      <c r="AE182" s="44" t="str">
        <v/>
      </c>
      <c r="AF182" s="44" t="str">
        <v/>
      </c>
      <c r="AG182" s="44" t="str">
        <v/>
      </c>
      <c r="AH182" s="44" t="str">
        <v/>
      </c>
      <c r="AI182" s="44" t="str">
        <v/>
      </c>
      <c r="AJ182" s="44" t="str">
        <v/>
      </c>
      <c r="AK182" s="44" t="str">
        <v/>
      </c>
      <c r="AL182" s="44" t="str">
        <v/>
      </c>
      <c r="AM182" s="44" t="str">
        <v/>
      </c>
      <c r="AN182" s="44" t="str">
        <v/>
      </c>
      <c r="AO182" s="44" t="str">
        <v/>
      </c>
      <c r="AP182" s="44" t="str">
        <v/>
      </c>
      <c r="AQ182" s="44" t="str">
        <v/>
      </c>
      <c r="AR182" s="44" t="str">
        <v/>
      </c>
      <c r="AS182" s="44" t="str">
        <v/>
      </c>
      <c r="AT182" s="44" t="str">
        <v/>
      </c>
      <c r="AU182" s="44" t="str">
        <v/>
      </c>
      <c r="AV182" s="44" t="str">
        <v/>
      </c>
      <c r="AW182" s="44" t="str">
        <v/>
      </c>
      <c r="AX182" s="44" t="str">
        <v/>
      </c>
      <c r="AY182" s="44" t="str">
        <v/>
      </c>
      <c r="AZ182" s="44" t="str">
        <v/>
      </c>
      <c r="BA182" s="44" t="str">
        <v/>
      </c>
      <c r="BB182" s="44" t="str">
        <v/>
      </c>
      <c r="BC182" s="44" t="str">
        <v/>
      </c>
      <c r="BD182" s="44" t="str">
        <v/>
      </c>
      <c r="BE182" s="44" t="str">
        <v/>
      </c>
      <c r="BF182" s="44" t="str">
        <v/>
      </c>
      <c r="BG182" s="44" t="str">
        <v/>
      </c>
      <c r="BH182" s="44" t="str">
        <v/>
      </c>
      <c r="BI182" s="44" t="str">
        <v/>
      </c>
      <c r="BJ182" s="44" t="str">
        <v/>
      </c>
      <c r="BK182" s="44" t="str">
        <v/>
      </c>
      <c r="BL182" s="44" t="str">
        <v/>
      </c>
      <c r="BM182" s="44" t="str">
        <v/>
      </c>
      <c r="BN182" s="44" t="str">
        <v/>
      </c>
      <c r="BO182" s="44" t="str">
        <v/>
      </c>
      <c r="BP182" s="44" t="str">
        <v/>
      </c>
      <c r="BQ182" s="44" t="str">
        <v/>
      </c>
      <c r="BR182" s="44" t="str">
        <v/>
      </c>
      <c r="BS182" s="44" t="str">
        <v/>
      </c>
      <c r="BT182" s="44" t="str">
        <v/>
      </c>
      <c r="BU182" s="44" t="str">
        <v/>
      </c>
      <c r="BV182" s="44" t="str">
        <v/>
      </c>
      <c r="BW182" s="44" t="str">
        <v/>
      </c>
      <c r="BX182" s="44" t="str">
        <v/>
      </c>
      <c r="BY182" s="44" t="str">
        <v/>
      </c>
      <c r="BZ182" s="44" t="str">
        <v/>
      </c>
    </row>
    <row r="183" spans="1:78" x14ac:dyDescent="0.2">
      <c r="A183" s="104" t="str">
        <v/>
      </c>
      <c r="F183" s="44" t="str">
        <v/>
      </c>
      <c r="G183" s="44" t="str">
        <v/>
      </c>
      <c r="H183" s="44" t="str">
        <v/>
      </c>
      <c r="I183" s="44" t="str">
        <v/>
      </c>
      <c r="J183" s="44" t="str">
        <v/>
      </c>
      <c r="K183" s="44" t="str">
        <v/>
      </c>
      <c r="L183" s="44" t="str">
        <v/>
      </c>
      <c r="M183" s="44" t="str">
        <v/>
      </c>
      <c r="N183" s="44" t="str">
        <v/>
      </c>
      <c r="O183" s="44" t="str">
        <v/>
      </c>
      <c r="P183" s="44" t="str">
        <v/>
      </c>
      <c r="Q183" s="44" t="str">
        <v/>
      </c>
      <c r="R183" s="44" t="str">
        <v/>
      </c>
      <c r="S183" s="44" t="str">
        <v/>
      </c>
      <c r="T183" s="44" t="str">
        <v/>
      </c>
      <c r="U183" s="44" t="str">
        <v/>
      </c>
      <c r="V183" s="44" t="str">
        <v/>
      </c>
      <c r="W183" s="44" t="str">
        <v/>
      </c>
      <c r="X183" s="44" t="str">
        <v/>
      </c>
      <c r="Y183" s="44" t="str">
        <v/>
      </c>
      <c r="Z183" s="44" t="str">
        <v/>
      </c>
      <c r="AA183" s="44" t="str">
        <v/>
      </c>
      <c r="AB183" s="44" t="str">
        <v/>
      </c>
      <c r="AC183" s="44" t="str">
        <v/>
      </c>
      <c r="AD183" s="44" t="str">
        <v/>
      </c>
      <c r="AE183" s="44" t="str">
        <v/>
      </c>
      <c r="AF183" s="44" t="str">
        <v/>
      </c>
      <c r="AG183" s="44" t="str">
        <v/>
      </c>
      <c r="AH183" s="44" t="str">
        <v/>
      </c>
      <c r="AI183" s="44" t="str">
        <v/>
      </c>
      <c r="AJ183" s="44" t="str">
        <v/>
      </c>
      <c r="AK183" s="44" t="str">
        <v/>
      </c>
      <c r="AL183" s="44" t="str">
        <v/>
      </c>
      <c r="AM183" s="44" t="str">
        <v/>
      </c>
      <c r="AN183" s="44" t="str">
        <v/>
      </c>
      <c r="AO183" s="44" t="str">
        <v/>
      </c>
      <c r="AP183" s="44" t="str">
        <v/>
      </c>
      <c r="AQ183" s="44" t="str">
        <v/>
      </c>
      <c r="AR183" s="44" t="str">
        <v/>
      </c>
      <c r="AS183" s="44" t="str">
        <v/>
      </c>
      <c r="AT183" s="44" t="str">
        <v/>
      </c>
      <c r="AU183" s="44" t="str">
        <v/>
      </c>
      <c r="AV183" s="44" t="str">
        <v/>
      </c>
      <c r="AW183" s="44" t="str">
        <v/>
      </c>
      <c r="AX183" s="44" t="str">
        <v/>
      </c>
      <c r="AY183" s="44" t="str">
        <v/>
      </c>
      <c r="AZ183" s="44" t="str">
        <v/>
      </c>
      <c r="BA183" s="44" t="str">
        <v/>
      </c>
      <c r="BB183" s="44" t="str">
        <v/>
      </c>
      <c r="BC183" s="44" t="str">
        <v/>
      </c>
      <c r="BD183" s="44" t="str">
        <v/>
      </c>
      <c r="BE183" s="44" t="str">
        <v/>
      </c>
      <c r="BF183" s="44" t="str">
        <v/>
      </c>
      <c r="BG183" s="44" t="str">
        <v/>
      </c>
      <c r="BH183" s="44" t="str">
        <v/>
      </c>
      <c r="BI183" s="44" t="str">
        <v/>
      </c>
      <c r="BJ183" s="44" t="str">
        <v/>
      </c>
      <c r="BK183" s="44" t="str">
        <v/>
      </c>
      <c r="BL183" s="44" t="str">
        <v/>
      </c>
      <c r="BM183" s="44" t="str">
        <v/>
      </c>
      <c r="BN183" s="44" t="str">
        <v/>
      </c>
      <c r="BO183" s="44" t="str">
        <v/>
      </c>
      <c r="BP183" s="44" t="str">
        <v/>
      </c>
      <c r="BQ183" s="44" t="str">
        <v/>
      </c>
      <c r="BR183" s="44" t="str">
        <v/>
      </c>
      <c r="BS183" s="44" t="str">
        <v/>
      </c>
      <c r="BT183" s="44" t="str">
        <v/>
      </c>
      <c r="BU183" s="44" t="str">
        <v/>
      </c>
      <c r="BV183" s="44" t="str">
        <v/>
      </c>
      <c r="BW183" s="44" t="str">
        <v/>
      </c>
      <c r="BX183" s="44" t="str">
        <v/>
      </c>
      <c r="BY183" s="44" t="str">
        <v/>
      </c>
      <c r="BZ183" s="44" t="str">
        <v/>
      </c>
    </row>
    <row r="184" spans="1:78" x14ac:dyDescent="0.2">
      <c r="A184" s="104" t="str">
        <v/>
      </c>
      <c r="F184" s="44" t="str">
        <v/>
      </c>
      <c r="G184" s="44" t="str">
        <v/>
      </c>
      <c r="H184" s="44" t="str">
        <v/>
      </c>
      <c r="I184" s="44" t="str">
        <v/>
      </c>
      <c r="J184" s="44" t="str">
        <v/>
      </c>
      <c r="K184" s="44" t="str">
        <v/>
      </c>
      <c r="L184" s="44" t="str">
        <v/>
      </c>
      <c r="M184" s="44" t="str">
        <v/>
      </c>
      <c r="N184" s="44" t="str">
        <v/>
      </c>
      <c r="O184" s="44" t="str">
        <v/>
      </c>
      <c r="P184" s="44" t="str">
        <v/>
      </c>
      <c r="Q184" s="44" t="str">
        <v/>
      </c>
      <c r="R184" s="44" t="str">
        <v/>
      </c>
      <c r="S184" s="44" t="str">
        <v/>
      </c>
      <c r="T184" s="44" t="str">
        <v/>
      </c>
      <c r="U184" s="44" t="str">
        <v/>
      </c>
      <c r="V184" s="44" t="str">
        <v/>
      </c>
      <c r="W184" s="44" t="str">
        <v/>
      </c>
      <c r="X184" s="44" t="str">
        <v/>
      </c>
      <c r="Y184" s="44" t="str">
        <v/>
      </c>
      <c r="Z184" s="44" t="str">
        <v/>
      </c>
      <c r="AA184" s="44" t="str">
        <v/>
      </c>
      <c r="AB184" s="44" t="str">
        <v/>
      </c>
      <c r="AC184" s="44" t="str">
        <v/>
      </c>
      <c r="AD184" s="44" t="str">
        <v/>
      </c>
      <c r="AE184" s="44" t="str">
        <v/>
      </c>
      <c r="AF184" s="44" t="str">
        <v/>
      </c>
      <c r="AG184" s="44" t="str">
        <v/>
      </c>
      <c r="AH184" s="44" t="str">
        <v/>
      </c>
      <c r="AI184" s="44" t="str">
        <v/>
      </c>
      <c r="AJ184" s="44" t="str">
        <v/>
      </c>
      <c r="AK184" s="44" t="str">
        <v/>
      </c>
      <c r="AL184" s="44" t="str">
        <v/>
      </c>
      <c r="AM184" s="44" t="str">
        <v/>
      </c>
      <c r="AN184" s="44" t="str">
        <v/>
      </c>
      <c r="AO184" s="44" t="str">
        <v/>
      </c>
      <c r="AP184" s="44" t="str">
        <v/>
      </c>
      <c r="AQ184" s="44" t="str">
        <v/>
      </c>
      <c r="AR184" s="44" t="str">
        <v/>
      </c>
      <c r="AS184" s="44" t="str">
        <v/>
      </c>
      <c r="AT184" s="44" t="str">
        <v/>
      </c>
      <c r="AU184" s="44" t="str">
        <v/>
      </c>
      <c r="AV184" s="44" t="str">
        <v/>
      </c>
      <c r="AW184" s="44" t="str">
        <v/>
      </c>
      <c r="AX184" s="44" t="str">
        <v/>
      </c>
      <c r="AY184" s="44" t="str">
        <v/>
      </c>
      <c r="AZ184" s="44" t="str">
        <v/>
      </c>
      <c r="BA184" s="44" t="str">
        <v/>
      </c>
      <c r="BB184" s="44" t="str">
        <v/>
      </c>
      <c r="BC184" s="44" t="str">
        <v/>
      </c>
      <c r="BD184" s="44" t="str">
        <v/>
      </c>
      <c r="BE184" s="44" t="str">
        <v/>
      </c>
      <c r="BF184" s="44" t="str">
        <v/>
      </c>
      <c r="BG184" s="44" t="str">
        <v/>
      </c>
      <c r="BH184" s="44" t="str">
        <v/>
      </c>
      <c r="BI184" s="44" t="str">
        <v/>
      </c>
      <c r="BJ184" s="44" t="str">
        <v/>
      </c>
      <c r="BK184" s="44" t="str">
        <v/>
      </c>
      <c r="BL184" s="44" t="str">
        <v/>
      </c>
      <c r="BM184" s="44" t="str">
        <v/>
      </c>
      <c r="BN184" s="44" t="str">
        <v/>
      </c>
      <c r="BO184" s="44" t="str">
        <v/>
      </c>
      <c r="BP184" s="44" t="str">
        <v/>
      </c>
      <c r="BQ184" s="44" t="str">
        <v/>
      </c>
      <c r="BR184" s="44" t="str">
        <v/>
      </c>
      <c r="BS184" s="44" t="str">
        <v/>
      </c>
      <c r="BT184" s="44" t="str">
        <v/>
      </c>
      <c r="BU184" s="44" t="str">
        <v/>
      </c>
      <c r="BV184" s="44" t="str">
        <v/>
      </c>
      <c r="BW184" s="44" t="str">
        <v/>
      </c>
      <c r="BX184" s="44" t="str">
        <v/>
      </c>
      <c r="BY184" s="44" t="str">
        <v/>
      </c>
      <c r="BZ184" s="44" t="str">
        <v/>
      </c>
    </row>
    <row r="185" spans="1:78" x14ac:dyDescent="0.2">
      <c r="A185" s="104" t="str">
        <v/>
      </c>
      <c r="F185" s="44" t="str">
        <v/>
      </c>
      <c r="G185" s="44" t="str">
        <v/>
      </c>
      <c r="H185" s="44" t="str">
        <v/>
      </c>
      <c r="I185" s="44" t="str">
        <v/>
      </c>
      <c r="J185" s="44" t="str">
        <v/>
      </c>
      <c r="K185" s="44" t="str">
        <v/>
      </c>
      <c r="L185" s="44" t="str">
        <v/>
      </c>
      <c r="M185" s="44" t="str">
        <v/>
      </c>
      <c r="N185" s="44" t="str">
        <v/>
      </c>
      <c r="O185" s="44" t="str">
        <v/>
      </c>
      <c r="P185" s="44" t="str">
        <v/>
      </c>
      <c r="Q185" s="44" t="str">
        <v/>
      </c>
      <c r="R185" s="44" t="str">
        <v/>
      </c>
      <c r="S185" s="44" t="str">
        <v/>
      </c>
      <c r="T185" s="44" t="str">
        <v/>
      </c>
      <c r="U185" s="44" t="str">
        <v/>
      </c>
      <c r="V185" s="44" t="str">
        <v/>
      </c>
      <c r="W185" s="44" t="str">
        <v/>
      </c>
      <c r="X185" s="44" t="str">
        <v/>
      </c>
      <c r="Y185" s="44" t="str">
        <v/>
      </c>
      <c r="Z185" s="44" t="str">
        <v/>
      </c>
      <c r="AA185" s="44" t="str">
        <v/>
      </c>
      <c r="AB185" s="44" t="str">
        <v/>
      </c>
      <c r="AC185" s="44" t="str">
        <v/>
      </c>
      <c r="AD185" s="44" t="str">
        <v/>
      </c>
      <c r="AE185" s="44" t="str">
        <v/>
      </c>
      <c r="AF185" s="44" t="str">
        <v/>
      </c>
      <c r="AG185" s="44" t="str">
        <v/>
      </c>
      <c r="AH185" s="44" t="str">
        <v/>
      </c>
      <c r="AI185" s="44" t="str">
        <v/>
      </c>
      <c r="AJ185" s="44" t="str">
        <v/>
      </c>
      <c r="AK185" s="44" t="str">
        <v/>
      </c>
      <c r="AL185" s="44" t="str">
        <v/>
      </c>
      <c r="AM185" s="44" t="str">
        <v/>
      </c>
      <c r="AN185" s="44" t="str">
        <v/>
      </c>
      <c r="AO185" s="44" t="str">
        <v/>
      </c>
      <c r="AP185" s="44" t="str">
        <v/>
      </c>
      <c r="AQ185" s="44" t="str">
        <v/>
      </c>
      <c r="AR185" s="44" t="str">
        <v/>
      </c>
      <c r="AS185" s="44" t="str">
        <v/>
      </c>
      <c r="AT185" s="44" t="str">
        <v/>
      </c>
      <c r="AU185" s="44" t="str">
        <v/>
      </c>
      <c r="AV185" s="44" t="str">
        <v/>
      </c>
      <c r="AW185" s="44" t="str">
        <v/>
      </c>
      <c r="AX185" s="44" t="str">
        <v/>
      </c>
      <c r="AY185" s="44" t="str">
        <v/>
      </c>
      <c r="AZ185" s="44" t="str">
        <v/>
      </c>
      <c r="BA185" s="44" t="str">
        <v/>
      </c>
      <c r="BB185" s="44" t="str">
        <v/>
      </c>
      <c r="BC185" s="44" t="str">
        <v/>
      </c>
      <c r="BD185" s="44" t="str">
        <v/>
      </c>
      <c r="BE185" s="44" t="str">
        <v/>
      </c>
      <c r="BF185" s="44" t="str">
        <v/>
      </c>
      <c r="BG185" s="44" t="str">
        <v/>
      </c>
      <c r="BH185" s="44" t="str">
        <v/>
      </c>
      <c r="BI185" s="44" t="str">
        <v/>
      </c>
      <c r="BJ185" s="44" t="str">
        <v/>
      </c>
      <c r="BK185" s="44" t="str">
        <v/>
      </c>
      <c r="BL185" s="44" t="str">
        <v/>
      </c>
      <c r="BM185" s="44" t="str">
        <v/>
      </c>
      <c r="BN185" s="44" t="str">
        <v/>
      </c>
      <c r="BO185" s="44" t="str">
        <v/>
      </c>
      <c r="BP185" s="44" t="str">
        <v/>
      </c>
      <c r="BQ185" s="44" t="str">
        <v/>
      </c>
      <c r="BR185" s="44" t="str">
        <v/>
      </c>
      <c r="BS185" s="44" t="str">
        <v/>
      </c>
      <c r="BT185" s="44" t="str">
        <v/>
      </c>
      <c r="BU185" s="44" t="str">
        <v/>
      </c>
      <c r="BV185" s="44" t="str">
        <v/>
      </c>
      <c r="BW185" s="44" t="str">
        <v/>
      </c>
      <c r="BX185" s="44" t="str">
        <v/>
      </c>
      <c r="BY185" s="44" t="str">
        <v/>
      </c>
      <c r="BZ185" s="44" t="str">
        <v/>
      </c>
    </row>
    <row r="186" spans="1:78" x14ac:dyDescent="0.2">
      <c r="A186" s="104" t="str">
        <v/>
      </c>
      <c r="F186" s="44" t="str">
        <v/>
      </c>
      <c r="G186" s="44" t="str">
        <v/>
      </c>
      <c r="H186" s="44" t="str">
        <v/>
      </c>
      <c r="I186" s="44" t="str">
        <v/>
      </c>
      <c r="J186" s="44" t="str">
        <v/>
      </c>
      <c r="K186" s="44" t="str">
        <v/>
      </c>
      <c r="L186" s="44" t="str">
        <v/>
      </c>
      <c r="M186" s="44" t="str">
        <v/>
      </c>
      <c r="N186" s="44" t="str">
        <v/>
      </c>
      <c r="O186" s="44" t="str">
        <v/>
      </c>
      <c r="P186" s="44" t="str">
        <v/>
      </c>
      <c r="Q186" s="44" t="str">
        <v/>
      </c>
      <c r="R186" s="44" t="str">
        <v/>
      </c>
      <c r="S186" s="44" t="str">
        <v/>
      </c>
      <c r="T186" s="44" t="str">
        <v/>
      </c>
      <c r="U186" s="44" t="str">
        <v/>
      </c>
      <c r="V186" s="44" t="str">
        <v/>
      </c>
      <c r="W186" s="44" t="str">
        <v/>
      </c>
      <c r="X186" s="44" t="str">
        <v/>
      </c>
      <c r="Y186" s="44" t="str">
        <v/>
      </c>
      <c r="Z186" s="44" t="str">
        <v/>
      </c>
      <c r="AA186" s="44" t="str">
        <v/>
      </c>
      <c r="AB186" s="44" t="str">
        <v/>
      </c>
      <c r="AC186" s="44" t="str">
        <v/>
      </c>
      <c r="AD186" s="44" t="str">
        <v/>
      </c>
      <c r="AE186" s="44" t="str">
        <v/>
      </c>
      <c r="AF186" s="44" t="str">
        <v/>
      </c>
      <c r="AG186" s="44" t="str">
        <v/>
      </c>
      <c r="AH186" s="44" t="str">
        <v/>
      </c>
      <c r="AI186" s="44" t="str">
        <v/>
      </c>
      <c r="AJ186" s="44" t="str">
        <v/>
      </c>
      <c r="AK186" s="44" t="str">
        <v/>
      </c>
      <c r="AL186" s="44" t="str">
        <v/>
      </c>
      <c r="AM186" s="44" t="str">
        <v/>
      </c>
      <c r="AN186" s="44" t="str">
        <v/>
      </c>
      <c r="AO186" s="44" t="str">
        <v/>
      </c>
      <c r="AP186" s="44" t="str">
        <v/>
      </c>
      <c r="AQ186" s="44" t="str">
        <v/>
      </c>
      <c r="AR186" s="44" t="str">
        <v/>
      </c>
      <c r="AS186" s="44" t="str">
        <v/>
      </c>
      <c r="AT186" s="44" t="str">
        <v/>
      </c>
      <c r="AU186" s="44" t="str">
        <v/>
      </c>
      <c r="AV186" s="44" t="str">
        <v/>
      </c>
      <c r="AW186" s="44" t="str">
        <v/>
      </c>
      <c r="AX186" s="44" t="str">
        <v/>
      </c>
      <c r="AY186" s="44" t="str">
        <v/>
      </c>
      <c r="AZ186" s="44" t="str">
        <v/>
      </c>
      <c r="BA186" s="44" t="str">
        <v/>
      </c>
      <c r="BB186" s="44" t="str">
        <v/>
      </c>
      <c r="BC186" s="44" t="str">
        <v/>
      </c>
      <c r="BD186" s="44" t="str">
        <v/>
      </c>
      <c r="BE186" s="44" t="str">
        <v/>
      </c>
      <c r="BF186" s="44" t="str">
        <v/>
      </c>
      <c r="BG186" s="44" t="str">
        <v/>
      </c>
      <c r="BH186" s="44" t="str">
        <v/>
      </c>
      <c r="BI186" s="44" t="str">
        <v/>
      </c>
      <c r="BJ186" s="44" t="str">
        <v/>
      </c>
      <c r="BK186" s="44" t="str">
        <v/>
      </c>
      <c r="BL186" s="44" t="str">
        <v/>
      </c>
      <c r="BM186" s="44" t="str">
        <v/>
      </c>
      <c r="BN186" s="44" t="str">
        <v/>
      </c>
      <c r="BO186" s="44" t="str">
        <v/>
      </c>
      <c r="BP186" s="44" t="str">
        <v/>
      </c>
      <c r="BQ186" s="44" t="str">
        <v/>
      </c>
      <c r="BR186" s="44" t="str">
        <v/>
      </c>
      <c r="BS186" s="44" t="str">
        <v/>
      </c>
      <c r="BT186" s="44" t="str">
        <v/>
      </c>
      <c r="BU186" s="44" t="str">
        <v/>
      </c>
      <c r="BV186" s="44" t="str">
        <v/>
      </c>
      <c r="BW186" s="44" t="str">
        <v/>
      </c>
      <c r="BX186" s="44" t="str">
        <v/>
      </c>
      <c r="BY186" s="44" t="str">
        <v/>
      </c>
      <c r="BZ186" s="44" t="str">
        <v/>
      </c>
    </row>
    <row r="187" spans="1:78" x14ac:dyDescent="0.2">
      <c r="A187" s="104" t="str">
        <v/>
      </c>
      <c r="F187" s="44" t="str">
        <v/>
      </c>
      <c r="G187" s="44" t="str">
        <v/>
      </c>
      <c r="H187" s="44" t="str">
        <v/>
      </c>
      <c r="I187" s="44" t="str">
        <v/>
      </c>
      <c r="J187" s="44" t="str">
        <v/>
      </c>
      <c r="K187" s="44" t="str">
        <v/>
      </c>
      <c r="L187" s="44" t="str">
        <v/>
      </c>
      <c r="M187" s="44" t="str">
        <v/>
      </c>
      <c r="N187" s="44" t="str">
        <v/>
      </c>
      <c r="O187" s="44" t="str">
        <v/>
      </c>
      <c r="P187" s="44" t="str">
        <v/>
      </c>
      <c r="Q187" s="44" t="str">
        <v/>
      </c>
      <c r="R187" s="44" t="str">
        <v/>
      </c>
      <c r="S187" s="44" t="str">
        <v/>
      </c>
      <c r="T187" s="44" t="str">
        <v/>
      </c>
      <c r="U187" s="44" t="str">
        <v/>
      </c>
      <c r="V187" s="44" t="str">
        <v/>
      </c>
      <c r="W187" s="44" t="str">
        <v/>
      </c>
      <c r="X187" s="44" t="str">
        <v/>
      </c>
      <c r="Y187" s="44" t="str">
        <v/>
      </c>
      <c r="Z187" s="44" t="str">
        <v/>
      </c>
      <c r="AA187" s="44" t="str">
        <v/>
      </c>
      <c r="AB187" s="44" t="str">
        <v/>
      </c>
      <c r="AC187" s="44" t="str">
        <v/>
      </c>
      <c r="AD187" s="44" t="str">
        <v/>
      </c>
      <c r="AE187" s="44" t="str">
        <v/>
      </c>
      <c r="AF187" s="44" t="str">
        <v/>
      </c>
      <c r="AG187" s="44" t="str">
        <v/>
      </c>
      <c r="AH187" s="44" t="str">
        <v/>
      </c>
      <c r="AI187" s="44" t="str">
        <v/>
      </c>
      <c r="AJ187" s="44" t="str">
        <v/>
      </c>
      <c r="AK187" s="44" t="str">
        <v/>
      </c>
      <c r="AL187" s="44" t="str">
        <v/>
      </c>
      <c r="AM187" s="44" t="str">
        <v/>
      </c>
      <c r="AN187" s="44" t="str">
        <v/>
      </c>
      <c r="AO187" s="44" t="str">
        <v/>
      </c>
      <c r="AP187" s="44" t="str">
        <v/>
      </c>
      <c r="AQ187" s="44" t="str">
        <v/>
      </c>
      <c r="AR187" s="44" t="str">
        <v/>
      </c>
      <c r="AS187" s="44" t="str">
        <v/>
      </c>
      <c r="AT187" s="44" t="str">
        <v/>
      </c>
      <c r="AU187" s="44" t="str">
        <v/>
      </c>
      <c r="AV187" s="44" t="str">
        <v/>
      </c>
      <c r="AW187" s="44" t="str">
        <v/>
      </c>
      <c r="AX187" s="44" t="str">
        <v/>
      </c>
      <c r="AY187" s="44" t="str">
        <v/>
      </c>
      <c r="AZ187" s="44" t="str">
        <v/>
      </c>
      <c r="BA187" s="44" t="str">
        <v/>
      </c>
      <c r="BB187" s="44" t="str">
        <v/>
      </c>
      <c r="BC187" s="44" t="str">
        <v/>
      </c>
      <c r="BD187" s="44" t="str">
        <v/>
      </c>
      <c r="BE187" s="44" t="str">
        <v/>
      </c>
      <c r="BF187" s="44" t="str">
        <v/>
      </c>
      <c r="BG187" s="44" t="str">
        <v/>
      </c>
      <c r="BH187" s="44" t="str">
        <v/>
      </c>
      <c r="BI187" s="44" t="str">
        <v/>
      </c>
      <c r="BJ187" s="44" t="str">
        <v/>
      </c>
      <c r="BK187" s="44" t="str">
        <v/>
      </c>
      <c r="BL187" s="44" t="str">
        <v/>
      </c>
      <c r="BM187" s="44" t="str">
        <v/>
      </c>
      <c r="BN187" s="44" t="str">
        <v/>
      </c>
      <c r="BO187" s="44" t="str">
        <v/>
      </c>
      <c r="BP187" s="44" t="str">
        <v/>
      </c>
      <c r="BQ187" s="44" t="str">
        <v/>
      </c>
      <c r="BR187" s="44" t="str">
        <v/>
      </c>
      <c r="BS187" s="44" t="str">
        <v/>
      </c>
      <c r="BT187" s="44" t="str">
        <v/>
      </c>
      <c r="BU187" s="44" t="str">
        <v/>
      </c>
      <c r="BV187" s="44" t="str">
        <v/>
      </c>
      <c r="BW187" s="44" t="str">
        <v/>
      </c>
      <c r="BX187" s="44" t="str">
        <v/>
      </c>
      <c r="BY187" s="44" t="str">
        <v/>
      </c>
      <c r="BZ187" s="44" t="str">
        <v/>
      </c>
    </row>
    <row r="188" spans="1:78" x14ac:dyDescent="0.2">
      <c r="A188" s="104" t="str">
        <v/>
      </c>
      <c r="F188" s="44" t="str">
        <v/>
      </c>
      <c r="G188" s="44" t="str">
        <v/>
      </c>
      <c r="H188" s="44" t="str">
        <v/>
      </c>
      <c r="I188" s="44" t="str">
        <v/>
      </c>
      <c r="J188" s="44" t="str">
        <v/>
      </c>
      <c r="K188" s="44" t="str">
        <v/>
      </c>
      <c r="L188" s="44" t="str">
        <v/>
      </c>
      <c r="M188" s="44" t="str">
        <v/>
      </c>
      <c r="N188" s="44" t="str">
        <v/>
      </c>
      <c r="O188" s="44" t="str">
        <v/>
      </c>
      <c r="P188" s="44" t="str">
        <v/>
      </c>
      <c r="Q188" s="44" t="str">
        <v/>
      </c>
      <c r="R188" s="44" t="str">
        <v/>
      </c>
      <c r="S188" s="44" t="str">
        <v/>
      </c>
      <c r="T188" s="44" t="str">
        <v/>
      </c>
      <c r="U188" s="44" t="str">
        <v/>
      </c>
      <c r="V188" s="44" t="str">
        <v/>
      </c>
      <c r="W188" s="44" t="str">
        <v/>
      </c>
      <c r="X188" s="44" t="str">
        <v/>
      </c>
      <c r="Y188" s="44" t="str">
        <v/>
      </c>
      <c r="Z188" s="44" t="str">
        <v/>
      </c>
      <c r="AA188" s="44" t="str">
        <v/>
      </c>
      <c r="AB188" s="44" t="str">
        <v/>
      </c>
      <c r="AC188" s="44" t="str">
        <v/>
      </c>
      <c r="AD188" s="44" t="str">
        <v/>
      </c>
      <c r="AE188" s="44" t="str">
        <v/>
      </c>
      <c r="AF188" s="44" t="str">
        <v/>
      </c>
      <c r="AG188" s="44" t="str">
        <v/>
      </c>
      <c r="AH188" s="44" t="str">
        <v/>
      </c>
      <c r="AI188" s="44" t="str">
        <v/>
      </c>
      <c r="AJ188" s="44" t="str">
        <v/>
      </c>
      <c r="AK188" s="44" t="str">
        <v/>
      </c>
      <c r="AL188" s="44" t="str">
        <v/>
      </c>
      <c r="AM188" s="44" t="str">
        <v/>
      </c>
      <c r="AN188" s="44" t="str">
        <v/>
      </c>
      <c r="AO188" s="44" t="str">
        <v/>
      </c>
      <c r="AP188" s="44" t="str">
        <v/>
      </c>
      <c r="AQ188" s="44" t="str">
        <v/>
      </c>
      <c r="AR188" s="44" t="str">
        <v/>
      </c>
      <c r="AS188" s="44" t="str">
        <v/>
      </c>
      <c r="AT188" s="44" t="str">
        <v/>
      </c>
      <c r="AU188" s="44" t="str">
        <v/>
      </c>
      <c r="AV188" s="44" t="str">
        <v/>
      </c>
      <c r="AW188" s="44" t="str">
        <v/>
      </c>
      <c r="AX188" s="44" t="str">
        <v/>
      </c>
      <c r="AY188" s="44" t="str">
        <v/>
      </c>
      <c r="AZ188" s="44" t="str">
        <v/>
      </c>
      <c r="BA188" s="44" t="str">
        <v/>
      </c>
      <c r="BB188" s="44" t="str">
        <v/>
      </c>
      <c r="BC188" s="44" t="str">
        <v/>
      </c>
      <c r="BD188" s="44" t="str">
        <v/>
      </c>
      <c r="BE188" s="44" t="str">
        <v/>
      </c>
      <c r="BF188" s="44" t="str">
        <v/>
      </c>
      <c r="BG188" s="44" t="str">
        <v/>
      </c>
      <c r="BH188" s="44" t="str">
        <v/>
      </c>
      <c r="BI188" s="44" t="str">
        <v/>
      </c>
      <c r="BJ188" s="44" t="str">
        <v/>
      </c>
      <c r="BK188" s="44" t="str">
        <v/>
      </c>
      <c r="BL188" s="44" t="str">
        <v/>
      </c>
      <c r="BM188" s="44" t="str">
        <v/>
      </c>
      <c r="BN188" s="44" t="str">
        <v/>
      </c>
      <c r="BO188" s="44" t="str">
        <v/>
      </c>
      <c r="BP188" s="44" t="str">
        <v/>
      </c>
      <c r="BQ188" s="44" t="str">
        <v/>
      </c>
      <c r="BR188" s="44" t="str">
        <v/>
      </c>
      <c r="BS188" s="44" t="str">
        <v/>
      </c>
      <c r="BT188" s="44" t="str">
        <v/>
      </c>
      <c r="BU188" s="44" t="str">
        <v/>
      </c>
      <c r="BV188" s="44" t="str">
        <v/>
      </c>
      <c r="BW188" s="44" t="str">
        <v/>
      </c>
      <c r="BX188" s="44" t="str">
        <v/>
      </c>
      <c r="BY188" s="44" t="str">
        <v/>
      </c>
      <c r="BZ188" s="44" t="str">
        <v/>
      </c>
    </row>
    <row r="189" spans="1:78" x14ac:dyDescent="0.2">
      <c r="A189" s="104" t="str">
        <v/>
      </c>
      <c r="F189" s="44" t="str">
        <v/>
      </c>
      <c r="G189" s="44" t="str">
        <v/>
      </c>
      <c r="H189" s="44" t="str">
        <v/>
      </c>
      <c r="I189" s="44" t="str">
        <v/>
      </c>
      <c r="J189" s="44" t="str">
        <v/>
      </c>
      <c r="K189" s="44" t="str">
        <v/>
      </c>
      <c r="L189" s="44" t="str">
        <v/>
      </c>
      <c r="M189" s="44" t="str">
        <v/>
      </c>
      <c r="N189" s="44" t="str">
        <v/>
      </c>
      <c r="O189" s="44" t="str">
        <v/>
      </c>
      <c r="P189" s="44" t="str">
        <v/>
      </c>
      <c r="Q189" s="44" t="str">
        <v/>
      </c>
      <c r="R189" s="44" t="str">
        <v/>
      </c>
      <c r="S189" s="44" t="str">
        <v/>
      </c>
      <c r="T189" s="44" t="str">
        <v/>
      </c>
      <c r="U189" s="44" t="str">
        <v/>
      </c>
      <c r="V189" s="44" t="str">
        <v/>
      </c>
      <c r="W189" s="44" t="str">
        <v/>
      </c>
      <c r="X189" s="44" t="str">
        <v/>
      </c>
      <c r="Y189" s="44" t="str">
        <v/>
      </c>
      <c r="Z189" s="44" t="str">
        <v/>
      </c>
      <c r="AA189" s="44" t="str">
        <v/>
      </c>
      <c r="AB189" s="44" t="str">
        <v/>
      </c>
      <c r="AC189" s="44" t="str">
        <v/>
      </c>
      <c r="AD189" s="44" t="str">
        <v/>
      </c>
      <c r="AE189" s="44" t="str">
        <v/>
      </c>
      <c r="AF189" s="44" t="str">
        <v/>
      </c>
      <c r="AG189" s="44" t="str">
        <v/>
      </c>
      <c r="AH189" s="44" t="str">
        <v/>
      </c>
      <c r="AI189" s="44" t="str">
        <v/>
      </c>
      <c r="AJ189" s="44" t="str">
        <v/>
      </c>
      <c r="AK189" s="44" t="str">
        <v/>
      </c>
      <c r="AL189" s="44" t="str">
        <v/>
      </c>
      <c r="AM189" s="44" t="str">
        <v/>
      </c>
      <c r="AN189" s="44" t="str">
        <v/>
      </c>
      <c r="AO189" s="44" t="str">
        <v/>
      </c>
      <c r="AP189" s="44" t="str">
        <v/>
      </c>
      <c r="AQ189" s="44" t="str">
        <v/>
      </c>
      <c r="AR189" s="44" t="str">
        <v/>
      </c>
      <c r="AS189" s="44" t="str">
        <v/>
      </c>
      <c r="AT189" s="44" t="str">
        <v/>
      </c>
      <c r="AU189" s="44" t="str">
        <v/>
      </c>
      <c r="AV189" s="44" t="str">
        <v/>
      </c>
      <c r="AW189" s="44" t="str">
        <v/>
      </c>
      <c r="AX189" s="44" t="str">
        <v/>
      </c>
      <c r="AY189" s="44" t="str">
        <v/>
      </c>
      <c r="AZ189" s="44" t="str">
        <v/>
      </c>
      <c r="BA189" s="44" t="str">
        <v/>
      </c>
      <c r="BB189" s="44" t="str">
        <v/>
      </c>
      <c r="BC189" s="44" t="str">
        <v/>
      </c>
      <c r="BD189" s="44" t="str">
        <v/>
      </c>
      <c r="BE189" s="44" t="str">
        <v/>
      </c>
      <c r="BF189" s="44" t="str">
        <v/>
      </c>
      <c r="BG189" s="44" t="str">
        <v/>
      </c>
      <c r="BH189" s="44" t="str">
        <v/>
      </c>
      <c r="BI189" s="44" t="str">
        <v/>
      </c>
      <c r="BJ189" s="44" t="str">
        <v/>
      </c>
      <c r="BK189" s="44" t="str">
        <v/>
      </c>
      <c r="BL189" s="44" t="str">
        <v/>
      </c>
      <c r="BM189" s="44" t="str">
        <v/>
      </c>
      <c r="BN189" s="44" t="str">
        <v/>
      </c>
      <c r="BO189" s="44" t="str">
        <v/>
      </c>
      <c r="BP189" s="44" t="str">
        <v/>
      </c>
      <c r="BQ189" s="44" t="str">
        <v/>
      </c>
      <c r="BR189" s="44" t="str">
        <v/>
      </c>
      <c r="BS189" s="44" t="str">
        <v/>
      </c>
      <c r="BT189" s="44" t="str">
        <v/>
      </c>
      <c r="BU189" s="44" t="str">
        <v/>
      </c>
      <c r="BV189" s="44" t="str">
        <v/>
      </c>
      <c r="BW189" s="44" t="str">
        <v/>
      </c>
      <c r="BX189" s="44" t="str">
        <v/>
      </c>
      <c r="BY189" s="44" t="str">
        <v/>
      </c>
      <c r="BZ189" s="44" t="str">
        <v/>
      </c>
    </row>
    <row r="190" spans="1:78" x14ac:dyDescent="0.2">
      <c r="A190" s="104" t="str">
        <v/>
      </c>
      <c r="F190" s="44" t="str">
        <v/>
      </c>
      <c r="G190" s="44" t="str">
        <v/>
      </c>
      <c r="H190" s="44" t="str">
        <v/>
      </c>
      <c r="I190" s="44" t="str">
        <v/>
      </c>
      <c r="J190" s="44" t="str">
        <v/>
      </c>
      <c r="K190" s="44" t="str">
        <v/>
      </c>
      <c r="L190" s="44" t="str">
        <v/>
      </c>
      <c r="M190" s="44" t="str">
        <v/>
      </c>
      <c r="N190" s="44" t="str">
        <v/>
      </c>
      <c r="O190" s="44" t="str">
        <v/>
      </c>
      <c r="P190" s="44" t="str">
        <v/>
      </c>
      <c r="Q190" s="44" t="str">
        <v/>
      </c>
      <c r="R190" s="44" t="str">
        <v/>
      </c>
      <c r="S190" s="44" t="str">
        <v/>
      </c>
      <c r="T190" s="44" t="str">
        <v/>
      </c>
      <c r="U190" s="44" t="str">
        <v/>
      </c>
      <c r="V190" s="44" t="str">
        <v/>
      </c>
      <c r="W190" s="44" t="str">
        <v/>
      </c>
      <c r="X190" s="44" t="str">
        <v/>
      </c>
      <c r="Y190" s="44" t="str">
        <v/>
      </c>
      <c r="Z190" s="44" t="str">
        <v/>
      </c>
      <c r="AA190" s="44" t="str">
        <v/>
      </c>
      <c r="AB190" s="44" t="str">
        <v/>
      </c>
      <c r="AC190" s="44" t="str">
        <v/>
      </c>
      <c r="AD190" s="44" t="str">
        <v/>
      </c>
      <c r="AE190" s="44" t="str">
        <v/>
      </c>
      <c r="AF190" s="44" t="str">
        <v/>
      </c>
      <c r="AG190" s="44" t="str">
        <v/>
      </c>
      <c r="AH190" s="44" t="str">
        <v/>
      </c>
      <c r="AI190" s="44" t="str">
        <v/>
      </c>
      <c r="AJ190" s="44" t="str">
        <v/>
      </c>
      <c r="AK190" s="44" t="str">
        <v/>
      </c>
      <c r="AL190" s="44" t="str">
        <v/>
      </c>
      <c r="AM190" s="44" t="str">
        <v/>
      </c>
      <c r="AN190" s="44" t="str">
        <v/>
      </c>
      <c r="AO190" s="44" t="str">
        <v/>
      </c>
      <c r="AP190" s="44" t="str">
        <v/>
      </c>
      <c r="AQ190" s="44" t="str">
        <v/>
      </c>
      <c r="AR190" s="44" t="str">
        <v/>
      </c>
      <c r="AS190" s="44" t="str">
        <v/>
      </c>
      <c r="AT190" s="44" t="str">
        <v/>
      </c>
      <c r="AU190" s="44" t="str">
        <v/>
      </c>
      <c r="AV190" s="44" t="str">
        <v/>
      </c>
      <c r="AW190" s="44" t="str">
        <v/>
      </c>
      <c r="AX190" s="44" t="str">
        <v/>
      </c>
      <c r="AY190" s="44" t="str">
        <v/>
      </c>
      <c r="AZ190" s="44" t="str">
        <v/>
      </c>
      <c r="BA190" s="44" t="str">
        <v/>
      </c>
      <c r="BB190" s="44" t="str">
        <v/>
      </c>
      <c r="BC190" s="44" t="str">
        <v/>
      </c>
      <c r="BD190" s="44" t="str">
        <v/>
      </c>
      <c r="BE190" s="44" t="str">
        <v/>
      </c>
      <c r="BF190" s="44" t="str">
        <v/>
      </c>
      <c r="BG190" s="44" t="str">
        <v/>
      </c>
      <c r="BH190" s="44" t="str">
        <v/>
      </c>
      <c r="BI190" s="44" t="str">
        <v/>
      </c>
      <c r="BJ190" s="44" t="str">
        <v/>
      </c>
      <c r="BK190" s="44" t="str">
        <v/>
      </c>
      <c r="BL190" s="44" t="str">
        <v/>
      </c>
      <c r="BM190" s="44" t="str">
        <v/>
      </c>
      <c r="BN190" s="44" t="str">
        <v/>
      </c>
      <c r="BO190" s="44" t="str">
        <v/>
      </c>
      <c r="BP190" s="44" t="str">
        <v/>
      </c>
      <c r="BQ190" s="44" t="str">
        <v/>
      </c>
      <c r="BR190" s="44" t="str">
        <v/>
      </c>
      <c r="BS190" s="44" t="str">
        <v/>
      </c>
      <c r="BT190" s="44" t="str">
        <v/>
      </c>
      <c r="BU190" s="44" t="str">
        <v/>
      </c>
      <c r="BV190" s="44" t="str">
        <v/>
      </c>
      <c r="BW190" s="44" t="str">
        <v/>
      </c>
      <c r="BX190" s="44" t="str">
        <v/>
      </c>
      <c r="BY190" s="44" t="str">
        <v/>
      </c>
      <c r="BZ190" s="44" t="str">
        <v/>
      </c>
    </row>
    <row r="191" spans="1:78" x14ac:dyDescent="0.2">
      <c r="A191" s="104" t="str">
        <v/>
      </c>
      <c r="F191" s="44" t="str">
        <v/>
      </c>
      <c r="G191" s="44" t="str">
        <v/>
      </c>
      <c r="H191" s="44" t="str">
        <v/>
      </c>
      <c r="I191" s="44" t="str">
        <v/>
      </c>
      <c r="J191" s="44" t="str">
        <v/>
      </c>
      <c r="K191" s="44" t="str">
        <v/>
      </c>
      <c r="L191" s="44" t="str">
        <v/>
      </c>
      <c r="M191" s="44" t="str">
        <v/>
      </c>
      <c r="N191" s="44" t="str">
        <v/>
      </c>
      <c r="O191" s="44" t="str">
        <v/>
      </c>
      <c r="P191" s="44" t="str">
        <v/>
      </c>
      <c r="Q191" s="44" t="str">
        <v/>
      </c>
      <c r="R191" s="44" t="str">
        <v/>
      </c>
      <c r="S191" s="44" t="str">
        <v/>
      </c>
      <c r="T191" s="44" t="str">
        <v/>
      </c>
      <c r="U191" s="44" t="str">
        <v/>
      </c>
      <c r="V191" s="44" t="str">
        <v/>
      </c>
      <c r="W191" s="44" t="str">
        <v/>
      </c>
      <c r="X191" s="44" t="str">
        <v/>
      </c>
      <c r="Y191" s="44" t="str">
        <v/>
      </c>
      <c r="Z191" s="44" t="str">
        <v/>
      </c>
      <c r="AA191" s="44" t="str">
        <v/>
      </c>
      <c r="AB191" s="44" t="str">
        <v/>
      </c>
      <c r="AC191" s="44" t="str">
        <v/>
      </c>
      <c r="AD191" s="44" t="str">
        <v/>
      </c>
      <c r="AE191" s="44" t="str">
        <v/>
      </c>
      <c r="AF191" s="44" t="str">
        <v/>
      </c>
      <c r="AG191" s="44" t="str">
        <v/>
      </c>
      <c r="AH191" s="44" t="str">
        <v/>
      </c>
      <c r="AI191" s="44" t="str">
        <v/>
      </c>
      <c r="AJ191" s="44" t="str">
        <v/>
      </c>
      <c r="AK191" s="44" t="str">
        <v/>
      </c>
      <c r="AL191" s="44" t="str">
        <v/>
      </c>
      <c r="AM191" s="44" t="str">
        <v/>
      </c>
      <c r="AN191" s="44" t="str">
        <v/>
      </c>
      <c r="AO191" s="44" t="str">
        <v/>
      </c>
      <c r="AP191" s="44" t="str">
        <v/>
      </c>
      <c r="AQ191" s="44" t="str">
        <v/>
      </c>
      <c r="AR191" s="44" t="str">
        <v/>
      </c>
      <c r="AS191" s="44" t="str">
        <v/>
      </c>
      <c r="AT191" s="44" t="str">
        <v/>
      </c>
      <c r="AU191" s="44" t="str">
        <v/>
      </c>
      <c r="AV191" s="44" t="str">
        <v/>
      </c>
      <c r="AW191" s="44" t="str">
        <v/>
      </c>
      <c r="AX191" s="44" t="str">
        <v/>
      </c>
      <c r="AY191" s="44" t="str">
        <v/>
      </c>
      <c r="AZ191" s="44" t="str">
        <v/>
      </c>
      <c r="BA191" s="44" t="str">
        <v/>
      </c>
      <c r="BB191" s="44" t="str">
        <v/>
      </c>
      <c r="BC191" s="44" t="str">
        <v/>
      </c>
      <c r="BD191" s="44" t="str">
        <v/>
      </c>
      <c r="BE191" s="44" t="str">
        <v/>
      </c>
      <c r="BF191" s="44" t="str">
        <v/>
      </c>
      <c r="BG191" s="44" t="str">
        <v/>
      </c>
      <c r="BH191" s="44" t="str">
        <v/>
      </c>
      <c r="BI191" s="44" t="str">
        <v/>
      </c>
      <c r="BJ191" s="44" t="str">
        <v/>
      </c>
      <c r="BK191" s="44" t="str">
        <v/>
      </c>
      <c r="BL191" s="44" t="str">
        <v/>
      </c>
      <c r="BM191" s="44" t="str">
        <v/>
      </c>
      <c r="BN191" s="44" t="str">
        <v/>
      </c>
      <c r="BO191" s="44" t="str">
        <v/>
      </c>
      <c r="BP191" s="44" t="str">
        <v/>
      </c>
      <c r="BQ191" s="44" t="str">
        <v/>
      </c>
      <c r="BR191" s="44" t="str">
        <v/>
      </c>
      <c r="BS191" s="44" t="str">
        <v/>
      </c>
      <c r="BT191" s="44" t="str">
        <v/>
      </c>
      <c r="BU191" s="44" t="str">
        <v/>
      </c>
      <c r="BV191" s="44" t="str">
        <v/>
      </c>
      <c r="BW191" s="44" t="str">
        <v/>
      </c>
      <c r="BX191" s="44" t="str">
        <v/>
      </c>
      <c r="BY191" s="44" t="str">
        <v/>
      </c>
      <c r="BZ191" s="44" t="str">
        <v/>
      </c>
    </row>
    <row r="192" spans="1:78" x14ac:dyDescent="0.2">
      <c r="A192" s="104" t="str">
        <v/>
      </c>
      <c r="F192" s="44" t="str">
        <v/>
      </c>
      <c r="G192" s="44" t="str">
        <v/>
      </c>
      <c r="H192" s="44" t="str">
        <v/>
      </c>
      <c r="I192" s="44" t="str">
        <v/>
      </c>
      <c r="J192" s="44" t="str">
        <v/>
      </c>
      <c r="K192" s="44" t="str">
        <v/>
      </c>
      <c r="L192" s="44" t="str">
        <v/>
      </c>
      <c r="M192" s="44" t="str">
        <v/>
      </c>
      <c r="N192" s="44" t="str">
        <v/>
      </c>
      <c r="O192" s="44" t="str">
        <v/>
      </c>
      <c r="P192" s="44" t="str">
        <v/>
      </c>
      <c r="Q192" s="44" t="str">
        <v/>
      </c>
      <c r="R192" s="44" t="str">
        <v/>
      </c>
      <c r="S192" s="44" t="str">
        <v/>
      </c>
      <c r="T192" s="44" t="str">
        <v/>
      </c>
      <c r="U192" s="44" t="str">
        <v/>
      </c>
      <c r="V192" s="44" t="str">
        <v/>
      </c>
      <c r="W192" s="44" t="str">
        <v/>
      </c>
      <c r="X192" s="44" t="str">
        <v/>
      </c>
      <c r="Y192" s="44" t="str">
        <v/>
      </c>
      <c r="Z192" s="44" t="str">
        <v/>
      </c>
      <c r="AA192" s="44" t="str">
        <v/>
      </c>
      <c r="AB192" s="44" t="str">
        <v/>
      </c>
      <c r="AC192" s="44" t="str">
        <v/>
      </c>
      <c r="AD192" s="44" t="str">
        <v/>
      </c>
      <c r="AE192" s="44" t="str">
        <v/>
      </c>
      <c r="AF192" s="44" t="str">
        <v/>
      </c>
      <c r="AG192" s="44" t="str">
        <v/>
      </c>
      <c r="AH192" s="44" t="str">
        <v/>
      </c>
      <c r="AI192" s="44" t="str">
        <v/>
      </c>
      <c r="AJ192" s="44" t="str">
        <v/>
      </c>
      <c r="AK192" s="44" t="str">
        <v/>
      </c>
      <c r="AL192" s="44" t="str">
        <v/>
      </c>
      <c r="AM192" s="44" t="str">
        <v/>
      </c>
      <c r="AN192" s="44" t="str">
        <v/>
      </c>
      <c r="AO192" s="44" t="str">
        <v/>
      </c>
      <c r="AP192" s="44" t="str">
        <v/>
      </c>
      <c r="AQ192" s="44" t="str">
        <v/>
      </c>
      <c r="AR192" s="44" t="str">
        <v/>
      </c>
      <c r="AS192" s="44" t="str">
        <v/>
      </c>
      <c r="AT192" s="44" t="str">
        <v/>
      </c>
      <c r="AU192" s="44" t="str">
        <v/>
      </c>
      <c r="AV192" s="44" t="str">
        <v/>
      </c>
      <c r="AW192" s="44" t="str">
        <v/>
      </c>
      <c r="AX192" s="44" t="str">
        <v/>
      </c>
      <c r="AY192" s="44" t="str">
        <v/>
      </c>
      <c r="AZ192" s="44" t="str">
        <v/>
      </c>
      <c r="BA192" s="44" t="str">
        <v/>
      </c>
      <c r="BB192" s="44" t="str">
        <v/>
      </c>
      <c r="BC192" s="44" t="str">
        <v/>
      </c>
      <c r="BD192" s="44" t="str">
        <v/>
      </c>
      <c r="BE192" s="44" t="str">
        <v/>
      </c>
      <c r="BF192" s="44" t="str">
        <v/>
      </c>
      <c r="BG192" s="44" t="str">
        <v/>
      </c>
      <c r="BH192" s="44" t="str">
        <v/>
      </c>
      <c r="BI192" s="44" t="str">
        <v/>
      </c>
      <c r="BJ192" s="44" t="str">
        <v/>
      </c>
      <c r="BK192" s="44" t="str">
        <v/>
      </c>
      <c r="BL192" s="44" t="str">
        <v/>
      </c>
      <c r="BM192" s="44" t="str">
        <v/>
      </c>
      <c r="BN192" s="44" t="str">
        <v/>
      </c>
      <c r="BO192" s="44" t="str">
        <v/>
      </c>
      <c r="BP192" s="44" t="str">
        <v/>
      </c>
      <c r="BQ192" s="44" t="str">
        <v/>
      </c>
      <c r="BR192" s="44" t="str">
        <v/>
      </c>
      <c r="BS192" s="44" t="str">
        <v/>
      </c>
      <c r="BT192" s="44" t="str">
        <v/>
      </c>
      <c r="BU192" s="44" t="str">
        <v/>
      </c>
      <c r="BV192" s="44" t="str">
        <v/>
      </c>
      <c r="BW192" s="44" t="str">
        <v/>
      </c>
      <c r="BX192" s="44" t="str">
        <v/>
      </c>
      <c r="BY192" s="44" t="str">
        <v/>
      </c>
      <c r="BZ192" s="44" t="str">
        <v/>
      </c>
    </row>
    <row r="193" spans="1:101" x14ac:dyDescent="0.2">
      <c r="A193" s="104" t="str">
        <v/>
      </c>
      <c r="F193" s="44" t="str">
        <v/>
      </c>
      <c r="G193" s="44" t="str">
        <v/>
      </c>
      <c r="H193" s="44" t="str">
        <v/>
      </c>
      <c r="I193" s="44" t="str">
        <v/>
      </c>
      <c r="J193" s="44" t="str">
        <v/>
      </c>
      <c r="K193" s="44" t="str">
        <v/>
      </c>
      <c r="L193" s="44" t="str">
        <v/>
      </c>
      <c r="M193" s="44" t="str">
        <v/>
      </c>
      <c r="N193" s="44" t="str">
        <v/>
      </c>
      <c r="O193" s="44" t="str">
        <v/>
      </c>
      <c r="P193" s="44" t="str">
        <v/>
      </c>
      <c r="Q193" s="44" t="str">
        <v/>
      </c>
      <c r="R193" s="44" t="str">
        <v/>
      </c>
      <c r="S193" s="44" t="str">
        <v/>
      </c>
      <c r="T193" s="44" t="str">
        <v/>
      </c>
      <c r="U193" s="44" t="str">
        <v/>
      </c>
      <c r="V193" s="44" t="str">
        <v/>
      </c>
      <c r="W193" s="44" t="str">
        <v/>
      </c>
      <c r="X193" s="44" t="str">
        <v/>
      </c>
      <c r="Y193" s="44" t="str">
        <v/>
      </c>
      <c r="Z193" s="44" t="str">
        <v/>
      </c>
      <c r="AA193" s="44" t="str">
        <v/>
      </c>
      <c r="AB193" s="44" t="str">
        <v/>
      </c>
      <c r="AC193" s="44" t="str">
        <v/>
      </c>
      <c r="AD193" s="44" t="str">
        <v/>
      </c>
      <c r="AE193" s="44" t="str">
        <v/>
      </c>
      <c r="AF193" s="44" t="str">
        <v/>
      </c>
      <c r="AG193" s="44" t="str">
        <v/>
      </c>
      <c r="AH193" s="44" t="str">
        <v/>
      </c>
      <c r="AI193" s="44" t="str">
        <v/>
      </c>
      <c r="AJ193" s="44" t="str">
        <v/>
      </c>
      <c r="AK193" s="44" t="str">
        <v/>
      </c>
      <c r="AL193" s="44" t="str">
        <v/>
      </c>
      <c r="AM193" s="44" t="str">
        <v/>
      </c>
      <c r="AN193" s="44" t="str">
        <v/>
      </c>
      <c r="AO193" s="44" t="str">
        <v/>
      </c>
      <c r="AP193" s="44" t="str">
        <v/>
      </c>
      <c r="AQ193" s="44" t="str">
        <v/>
      </c>
      <c r="AR193" s="44" t="str">
        <v/>
      </c>
      <c r="AS193" s="44" t="str">
        <v/>
      </c>
      <c r="AT193" s="44" t="str">
        <v/>
      </c>
      <c r="AU193" s="44" t="str">
        <v/>
      </c>
      <c r="AV193" s="44" t="str">
        <v/>
      </c>
      <c r="AW193" s="44" t="str">
        <v/>
      </c>
      <c r="AX193" s="44" t="str">
        <v/>
      </c>
      <c r="AY193" s="44" t="str">
        <v/>
      </c>
      <c r="AZ193" s="44" t="str">
        <v/>
      </c>
      <c r="BA193" s="44" t="str">
        <v/>
      </c>
      <c r="BB193" s="44" t="str">
        <v/>
      </c>
      <c r="BC193" s="44" t="str">
        <v/>
      </c>
      <c r="BD193" s="44" t="str">
        <v/>
      </c>
      <c r="BE193" s="44" t="str">
        <v/>
      </c>
      <c r="BF193" s="44" t="str">
        <v/>
      </c>
      <c r="BG193" s="44" t="str">
        <v/>
      </c>
      <c r="BH193" s="44" t="str">
        <v/>
      </c>
      <c r="BI193" s="44" t="str">
        <v/>
      </c>
      <c r="BJ193" s="44" t="str">
        <v/>
      </c>
      <c r="BK193" s="44" t="str">
        <v/>
      </c>
      <c r="BL193" s="44" t="str">
        <v/>
      </c>
      <c r="BM193" s="44" t="str">
        <v/>
      </c>
      <c r="BN193" s="44" t="str">
        <v/>
      </c>
      <c r="BO193" s="44" t="str">
        <v/>
      </c>
      <c r="BP193" s="44" t="str">
        <v/>
      </c>
      <c r="BQ193" s="44" t="str">
        <v/>
      </c>
      <c r="BR193" s="44" t="str">
        <v/>
      </c>
      <c r="BS193" s="44" t="str">
        <v/>
      </c>
      <c r="BT193" s="44" t="str">
        <v/>
      </c>
      <c r="BU193" s="44" t="str">
        <v/>
      </c>
      <c r="BV193" s="44" t="str">
        <v/>
      </c>
      <c r="BW193" s="44" t="str">
        <v/>
      </c>
      <c r="BX193" s="44" t="str">
        <v/>
      </c>
      <c r="BY193" s="44" t="str">
        <v/>
      </c>
      <c r="BZ193" s="44" t="str">
        <v/>
      </c>
    </row>
    <row r="194" spans="1:101" x14ac:dyDescent="0.2">
      <c r="A194" s="104" t="str">
        <v/>
      </c>
      <c r="F194" s="44" t="str">
        <v/>
      </c>
      <c r="G194" s="44" t="str">
        <v/>
      </c>
      <c r="H194" s="44" t="str">
        <v/>
      </c>
      <c r="I194" s="44" t="str">
        <v/>
      </c>
      <c r="J194" s="44" t="str">
        <v/>
      </c>
      <c r="K194" s="44" t="str">
        <v/>
      </c>
      <c r="L194" s="44" t="str">
        <v/>
      </c>
      <c r="M194" s="44" t="str">
        <v/>
      </c>
      <c r="N194" s="44" t="str">
        <v/>
      </c>
      <c r="O194" s="44" t="str">
        <v/>
      </c>
      <c r="P194" s="44" t="str">
        <v/>
      </c>
      <c r="Q194" s="44" t="str">
        <v/>
      </c>
      <c r="R194" s="44" t="str">
        <v/>
      </c>
      <c r="S194" s="44" t="str">
        <v/>
      </c>
      <c r="T194" s="44" t="str">
        <v/>
      </c>
      <c r="U194" s="44" t="str">
        <v/>
      </c>
      <c r="V194" s="44" t="str">
        <v/>
      </c>
      <c r="W194" s="44" t="str">
        <v/>
      </c>
      <c r="X194" s="44" t="str">
        <v/>
      </c>
      <c r="Y194" s="44" t="str">
        <v/>
      </c>
      <c r="Z194" s="44" t="str">
        <v/>
      </c>
      <c r="AA194" s="44" t="str">
        <v/>
      </c>
      <c r="AB194" s="44" t="str">
        <v/>
      </c>
      <c r="AC194" s="44" t="str">
        <v/>
      </c>
      <c r="AD194" s="44" t="str">
        <v/>
      </c>
      <c r="AE194" s="44" t="str">
        <v/>
      </c>
      <c r="AF194" s="44" t="str">
        <v/>
      </c>
      <c r="AG194" s="44" t="str">
        <v/>
      </c>
      <c r="AH194" s="44" t="str">
        <v/>
      </c>
      <c r="AI194" s="44" t="str">
        <v/>
      </c>
      <c r="AJ194" s="44" t="str">
        <v/>
      </c>
      <c r="AK194" s="44" t="str">
        <v/>
      </c>
      <c r="AL194" s="44" t="str">
        <v/>
      </c>
      <c r="AM194" s="44" t="str">
        <v/>
      </c>
      <c r="AN194" s="44" t="str">
        <v/>
      </c>
      <c r="AO194" s="44" t="str">
        <v/>
      </c>
      <c r="AP194" s="44" t="str">
        <v/>
      </c>
      <c r="AQ194" s="44" t="str">
        <v/>
      </c>
      <c r="AR194" s="44" t="str">
        <v/>
      </c>
      <c r="AS194" s="44" t="str">
        <v/>
      </c>
      <c r="AT194" s="44" t="str">
        <v/>
      </c>
      <c r="AU194" s="44" t="str">
        <v/>
      </c>
      <c r="AV194" s="44" t="str">
        <v/>
      </c>
      <c r="AW194" s="44" t="str">
        <v/>
      </c>
      <c r="AX194" s="44" t="str">
        <v/>
      </c>
      <c r="AY194" s="44" t="str">
        <v/>
      </c>
      <c r="AZ194" s="44" t="str">
        <v/>
      </c>
      <c r="BA194" s="44" t="str">
        <v/>
      </c>
      <c r="BB194" s="44" t="str">
        <v/>
      </c>
      <c r="BC194" s="44" t="str">
        <v/>
      </c>
      <c r="BD194" s="44" t="str">
        <v/>
      </c>
      <c r="BE194" s="44" t="str">
        <v/>
      </c>
      <c r="BF194" s="44" t="str">
        <v/>
      </c>
      <c r="BG194" s="44" t="str">
        <v/>
      </c>
      <c r="BH194" s="44" t="str">
        <v/>
      </c>
      <c r="BI194" s="44" t="str">
        <v/>
      </c>
      <c r="BJ194" s="44" t="str">
        <v/>
      </c>
      <c r="BK194" s="44" t="str">
        <v/>
      </c>
      <c r="BL194" s="44" t="str">
        <v/>
      </c>
      <c r="BM194" s="44" t="str">
        <v/>
      </c>
      <c r="BN194" s="44" t="str">
        <v/>
      </c>
      <c r="BO194" s="44" t="str">
        <v/>
      </c>
      <c r="BP194" s="44" t="str">
        <v/>
      </c>
      <c r="BQ194" s="44" t="str">
        <v/>
      </c>
      <c r="BR194" s="44" t="str">
        <v/>
      </c>
      <c r="BS194" s="44" t="str">
        <v/>
      </c>
      <c r="BT194" s="44" t="str">
        <v/>
      </c>
      <c r="BU194" s="44" t="str">
        <v/>
      </c>
      <c r="BV194" s="44" t="str">
        <v/>
      </c>
      <c r="BW194" s="44" t="str">
        <v/>
      </c>
      <c r="BX194" s="44" t="str">
        <v/>
      </c>
      <c r="BY194" s="44" t="str">
        <v/>
      </c>
      <c r="BZ194" s="44" t="str">
        <v/>
      </c>
    </row>
    <row r="195" spans="1:101" x14ac:dyDescent="0.2">
      <c r="A195" s="104" t="str">
        <v/>
      </c>
      <c r="F195" s="44" t="str">
        <v/>
      </c>
      <c r="G195" s="44" t="str">
        <v/>
      </c>
      <c r="H195" s="44" t="str">
        <v/>
      </c>
      <c r="I195" s="44" t="str">
        <v/>
      </c>
      <c r="J195" s="44" t="str">
        <v/>
      </c>
      <c r="K195" s="44" t="str">
        <v/>
      </c>
      <c r="L195" s="44" t="str">
        <v/>
      </c>
      <c r="M195" s="44" t="str">
        <v/>
      </c>
      <c r="N195" s="44" t="str">
        <v/>
      </c>
      <c r="O195" s="44" t="str">
        <v/>
      </c>
      <c r="P195" s="44" t="str">
        <v/>
      </c>
      <c r="Q195" s="44" t="str">
        <v/>
      </c>
      <c r="R195" s="44" t="str">
        <v/>
      </c>
      <c r="S195" s="44" t="str">
        <v/>
      </c>
      <c r="T195" s="44" t="str">
        <v/>
      </c>
      <c r="U195" s="44" t="str">
        <v/>
      </c>
      <c r="V195" s="44" t="str">
        <v/>
      </c>
      <c r="W195" s="44" t="str">
        <v/>
      </c>
      <c r="X195" s="44" t="str">
        <v/>
      </c>
      <c r="Y195" s="44" t="str">
        <v/>
      </c>
      <c r="Z195" s="44" t="str">
        <v/>
      </c>
      <c r="AA195" s="44" t="str">
        <v/>
      </c>
      <c r="AB195" s="44" t="str">
        <v/>
      </c>
      <c r="AC195" s="44" t="str">
        <v/>
      </c>
      <c r="AD195" s="44" t="str">
        <v/>
      </c>
      <c r="AE195" s="44" t="str">
        <v/>
      </c>
      <c r="AF195" s="44" t="str">
        <v/>
      </c>
      <c r="AG195" s="44" t="str">
        <v/>
      </c>
      <c r="AH195" s="44" t="str">
        <v/>
      </c>
      <c r="AI195" s="44" t="str">
        <v/>
      </c>
      <c r="AJ195" s="44" t="str">
        <v/>
      </c>
      <c r="AK195" s="44" t="str">
        <v/>
      </c>
      <c r="AL195" s="44" t="str">
        <v/>
      </c>
      <c r="AM195" s="44" t="str">
        <v/>
      </c>
      <c r="AN195" s="44" t="str">
        <v/>
      </c>
      <c r="AO195" s="44" t="str">
        <v/>
      </c>
      <c r="AP195" s="44" t="str">
        <v/>
      </c>
      <c r="AQ195" s="44" t="str">
        <v/>
      </c>
      <c r="AR195" s="44" t="str">
        <v/>
      </c>
      <c r="AS195" s="44" t="str">
        <v/>
      </c>
      <c r="AT195" s="44" t="str">
        <v/>
      </c>
      <c r="AU195" s="44" t="str">
        <v/>
      </c>
      <c r="AV195" s="44" t="str">
        <v/>
      </c>
      <c r="AW195" s="44" t="str">
        <v/>
      </c>
      <c r="AX195" s="44" t="str">
        <v/>
      </c>
      <c r="AY195" s="44" t="str">
        <v/>
      </c>
      <c r="AZ195" s="44" t="str">
        <v/>
      </c>
      <c r="BA195" s="44" t="str">
        <v/>
      </c>
      <c r="BB195" s="44" t="str">
        <v/>
      </c>
      <c r="BC195" s="44" t="str">
        <v/>
      </c>
      <c r="BD195" s="44" t="str">
        <v/>
      </c>
      <c r="BE195" s="44" t="str">
        <v/>
      </c>
      <c r="BF195" s="44" t="str">
        <v/>
      </c>
      <c r="BG195" s="44" t="str">
        <v/>
      </c>
      <c r="BH195" s="44" t="str">
        <v/>
      </c>
      <c r="BI195" s="44" t="str">
        <v/>
      </c>
      <c r="BJ195" s="44" t="str">
        <v/>
      </c>
      <c r="BK195" s="44" t="str">
        <v/>
      </c>
      <c r="BL195" s="44" t="str">
        <v/>
      </c>
      <c r="BM195" s="44" t="str">
        <v/>
      </c>
      <c r="BN195" s="44" t="str">
        <v/>
      </c>
      <c r="BO195" s="44" t="str">
        <v/>
      </c>
      <c r="BP195" s="44" t="str">
        <v/>
      </c>
      <c r="BQ195" s="44" t="str">
        <v/>
      </c>
      <c r="BR195" s="44" t="str">
        <v/>
      </c>
      <c r="BS195" s="44" t="str">
        <v/>
      </c>
      <c r="BT195" s="44" t="str">
        <v/>
      </c>
      <c r="BU195" s="44" t="str">
        <v/>
      </c>
      <c r="BV195" s="44" t="str">
        <v/>
      </c>
      <c r="BW195" s="44" t="str">
        <v/>
      </c>
      <c r="BX195" s="44" t="str">
        <v/>
      </c>
      <c r="BY195" s="44" t="str">
        <v/>
      </c>
      <c r="BZ195" s="44" t="str">
        <v/>
      </c>
    </row>
    <row r="196" spans="1:101" x14ac:dyDescent="0.2">
      <c r="A196" s="104" t="str">
        <v/>
      </c>
      <c r="F196" s="44" t="str">
        <v/>
      </c>
      <c r="G196" s="44" t="str">
        <v/>
      </c>
      <c r="H196" s="44" t="str">
        <v/>
      </c>
      <c r="I196" s="44" t="str">
        <v/>
      </c>
      <c r="J196" s="44" t="str">
        <v/>
      </c>
      <c r="K196" s="44" t="str">
        <v/>
      </c>
      <c r="L196" s="44" t="str">
        <v/>
      </c>
      <c r="M196" s="44" t="str">
        <v/>
      </c>
      <c r="N196" s="44" t="str">
        <v/>
      </c>
      <c r="O196" s="44" t="str">
        <v/>
      </c>
      <c r="P196" s="44" t="str">
        <v/>
      </c>
      <c r="Q196" s="44" t="str">
        <v/>
      </c>
      <c r="R196" s="44" t="str">
        <v/>
      </c>
      <c r="S196" s="44" t="str">
        <v/>
      </c>
      <c r="T196" s="44" t="str">
        <v/>
      </c>
      <c r="U196" s="44" t="str">
        <v/>
      </c>
      <c r="V196" s="44" t="str">
        <v/>
      </c>
      <c r="W196" s="44" t="str">
        <v/>
      </c>
      <c r="X196" s="44" t="str">
        <v/>
      </c>
      <c r="Y196" s="44" t="str">
        <v/>
      </c>
      <c r="Z196" s="44" t="str">
        <v/>
      </c>
      <c r="AA196" s="44" t="str">
        <v/>
      </c>
      <c r="AB196" s="44" t="str">
        <v/>
      </c>
      <c r="AC196" s="44" t="str">
        <v/>
      </c>
      <c r="AD196" s="44" t="str">
        <v/>
      </c>
      <c r="AE196" s="44" t="str">
        <v/>
      </c>
      <c r="AF196" s="44" t="str">
        <v/>
      </c>
      <c r="AG196" s="44" t="str">
        <v/>
      </c>
      <c r="AH196" s="44" t="str">
        <v/>
      </c>
      <c r="AI196" s="44" t="str">
        <v/>
      </c>
      <c r="AJ196" s="44" t="str">
        <v/>
      </c>
      <c r="AK196" s="44" t="str">
        <v/>
      </c>
      <c r="AL196" s="44" t="str">
        <v/>
      </c>
      <c r="AM196" s="44" t="str">
        <v/>
      </c>
      <c r="AN196" s="44" t="str">
        <v/>
      </c>
      <c r="AO196" s="44" t="str">
        <v/>
      </c>
      <c r="AP196" s="44" t="str">
        <v/>
      </c>
      <c r="AQ196" s="44" t="str">
        <v/>
      </c>
      <c r="AR196" s="44" t="str">
        <v/>
      </c>
      <c r="AS196" s="44" t="str">
        <v/>
      </c>
      <c r="AT196" s="44" t="str">
        <v/>
      </c>
      <c r="AU196" s="44" t="str">
        <v/>
      </c>
      <c r="AV196" s="44" t="str">
        <v/>
      </c>
      <c r="AW196" s="44" t="str">
        <v/>
      </c>
      <c r="AX196" s="44" t="str">
        <v/>
      </c>
      <c r="AY196" s="44" t="str">
        <v/>
      </c>
      <c r="AZ196" s="44" t="str">
        <v/>
      </c>
      <c r="BA196" s="44" t="str">
        <v/>
      </c>
      <c r="BB196" s="44" t="str">
        <v/>
      </c>
      <c r="BC196" s="44" t="str">
        <v/>
      </c>
      <c r="BD196" s="44" t="str">
        <v/>
      </c>
      <c r="BE196" s="44" t="str">
        <v/>
      </c>
      <c r="BF196" s="44" t="str">
        <v/>
      </c>
      <c r="BG196" s="44" t="str">
        <v/>
      </c>
      <c r="BH196" s="44" t="str">
        <v/>
      </c>
      <c r="BI196" s="44" t="str">
        <v/>
      </c>
      <c r="BJ196" s="44" t="str">
        <v/>
      </c>
      <c r="BK196" s="44" t="str">
        <v/>
      </c>
      <c r="BL196" s="44" t="str">
        <v/>
      </c>
      <c r="BM196" s="44" t="str">
        <v/>
      </c>
      <c r="BN196" s="44" t="str">
        <v/>
      </c>
      <c r="BO196" s="44" t="str">
        <v/>
      </c>
      <c r="BP196" s="44" t="str">
        <v/>
      </c>
      <c r="BQ196" s="44" t="str">
        <v/>
      </c>
      <c r="BR196" s="44" t="str">
        <v/>
      </c>
      <c r="BS196" s="44" t="str">
        <v/>
      </c>
      <c r="BT196" s="44" t="str">
        <v/>
      </c>
      <c r="BU196" s="44" t="str">
        <v/>
      </c>
      <c r="BV196" s="44" t="str">
        <v/>
      </c>
      <c r="BW196" s="44" t="str">
        <v/>
      </c>
      <c r="BX196" s="44" t="str">
        <v/>
      </c>
      <c r="BY196" s="44" t="str">
        <v/>
      </c>
      <c r="BZ196" s="44" t="str">
        <v/>
      </c>
    </row>
    <row r="197" spans="1:101" x14ac:dyDescent="0.2">
      <c r="A197" s="104" t="str">
        <v/>
      </c>
      <c r="F197" s="44" t="str">
        <v/>
      </c>
      <c r="G197" s="44" t="str">
        <v/>
      </c>
      <c r="H197" s="44" t="str">
        <v/>
      </c>
      <c r="I197" s="44" t="str">
        <v/>
      </c>
      <c r="J197" s="44" t="str">
        <v/>
      </c>
      <c r="K197" s="44" t="str">
        <v/>
      </c>
      <c r="L197" s="44" t="str">
        <v/>
      </c>
      <c r="M197" s="44" t="str">
        <v/>
      </c>
      <c r="N197" s="44" t="str">
        <v/>
      </c>
      <c r="O197" s="44" t="str">
        <v/>
      </c>
      <c r="P197" s="44" t="str">
        <v/>
      </c>
      <c r="Q197" s="44" t="str">
        <v/>
      </c>
      <c r="R197" s="44" t="str">
        <v/>
      </c>
      <c r="S197" s="44" t="str">
        <v/>
      </c>
      <c r="T197" s="44" t="str">
        <v/>
      </c>
      <c r="U197" s="44" t="str">
        <v/>
      </c>
      <c r="V197" s="44" t="str">
        <v/>
      </c>
      <c r="W197" s="44" t="str">
        <v/>
      </c>
      <c r="X197" s="44" t="str">
        <v/>
      </c>
      <c r="Y197" s="44" t="str">
        <v/>
      </c>
      <c r="Z197" s="44" t="str">
        <v/>
      </c>
      <c r="AA197" s="44" t="str">
        <v/>
      </c>
      <c r="AB197" s="44" t="str">
        <v/>
      </c>
      <c r="AC197" s="44" t="str">
        <v/>
      </c>
      <c r="AD197" s="44" t="str">
        <v/>
      </c>
      <c r="AE197" s="44" t="str">
        <v/>
      </c>
      <c r="AF197" s="44" t="str">
        <v/>
      </c>
      <c r="AG197" s="44" t="str">
        <v/>
      </c>
      <c r="AH197" s="44" t="str">
        <v/>
      </c>
      <c r="AI197" s="44" t="str">
        <v/>
      </c>
      <c r="AJ197" s="44" t="str">
        <v/>
      </c>
      <c r="AK197" s="44" t="str">
        <v/>
      </c>
      <c r="AL197" s="44" t="str">
        <v/>
      </c>
      <c r="AM197" s="44" t="str">
        <v/>
      </c>
      <c r="AN197" s="44" t="str">
        <v/>
      </c>
      <c r="AO197" s="44" t="str">
        <v/>
      </c>
      <c r="AP197" s="44" t="str">
        <v/>
      </c>
      <c r="AQ197" s="44" t="str">
        <v/>
      </c>
      <c r="AR197" s="44" t="str">
        <v/>
      </c>
      <c r="AS197" s="44" t="str">
        <v/>
      </c>
      <c r="AT197" s="44" t="str">
        <v/>
      </c>
      <c r="AU197" s="44" t="str">
        <v/>
      </c>
      <c r="AV197" s="44" t="str">
        <v/>
      </c>
      <c r="AW197" s="44" t="str">
        <v/>
      </c>
      <c r="AX197" s="44" t="str">
        <v/>
      </c>
      <c r="AY197" s="44" t="str">
        <v/>
      </c>
      <c r="AZ197" s="44" t="str">
        <v/>
      </c>
      <c r="BA197" s="44" t="str">
        <v/>
      </c>
      <c r="BB197" s="44" t="str">
        <v/>
      </c>
      <c r="BC197" s="44" t="str">
        <v/>
      </c>
      <c r="BD197" s="44" t="str">
        <v/>
      </c>
      <c r="BE197" s="44" t="str">
        <v/>
      </c>
      <c r="BF197" s="44" t="str">
        <v/>
      </c>
      <c r="BG197" s="44" t="str">
        <v/>
      </c>
      <c r="BH197" s="44" t="str">
        <v/>
      </c>
      <c r="BI197" s="44" t="str">
        <v/>
      </c>
      <c r="BJ197" s="44" t="str">
        <v/>
      </c>
      <c r="BK197" s="44" t="str">
        <v/>
      </c>
      <c r="BL197" s="44" t="str">
        <v/>
      </c>
      <c r="BM197" s="44" t="str">
        <v/>
      </c>
      <c r="BN197" s="44" t="str">
        <v/>
      </c>
      <c r="BO197" s="44" t="str">
        <v/>
      </c>
      <c r="BP197" s="44" t="str">
        <v/>
      </c>
      <c r="BQ197" s="44" t="str">
        <v/>
      </c>
      <c r="BR197" s="44" t="str">
        <v/>
      </c>
      <c r="BS197" s="44" t="str">
        <v/>
      </c>
      <c r="BT197" s="44" t="str">
        <v/>
      </c>
      <c r="BU197" s="44" t="str">
        <v/>
      </c>
      <c r="BV197" s="44" t="str">
        <v/>
      </c>
      <c r="BW197" s="44" t="str">
        <v/>
      </c>
      <c r="BX197" s="44" t="str">
        <v/>
      </c>
      <c r="BY197" s="44" t="str">
        <v/>
      </c>
      <c r="BZ197" s="44" t="str">
        <v/>
      </c>
    </row>
    <row r="198" spans="1:101" x14ac:dyDescent="0.2">
      <c r="A198" s="104" t="str">
        <v/>
      </c>
      <c r="F198" s="44" t="str">
        <v/>
      </c>
      <c r="G198" s="44" t="str">
        <v/>
      </c>
      <c r="H198" s="44" t="str">
        <v/>
      </c>
      <c r="I198" s="44" t="str">
        <v/>
      </c>
      <c r="J198" s="44" t="str">
        <v/>
      </c>
      <c r="K198" s="44" t="str">
        <v/>
      </c>
      <c r="L198" s="44" t="str">
        <v/>
      </c>
      <c r="M198" s="44" t="str">
        <v/>
      </c>
      <c r="N198" s="44" t="str">
        <v/>
      </c>
      <c r="O198" s="44" t="str">
        <v/>
      </c>
      <c r="P198" s="44" t="str">
        <v/>
      </c>
      <c r="Q198" s="44" t="str">
        <v/>
      </c>
      <c r="R198" s="44" t="str">
        <v/>
      </c>
      <c r="S198" s="44" t="str">
        <v/>
      </c>
      <c r="T198" s="44" t="str">
        <v/>
      </c>
      <c r="U198" s="44" t="str">
        <v/>
      </c>
      <c r="V198" s="44" t="str">
        <v/>
      </c>
      <c r="W198" s="44" t="str">
        <v/>
      </c>
      <c r="X198" s="44" t="str">
        <v/>
      </c>
      <c r="Y198" s="44" t="str">
        <v/>
      </c>
      <c r="Z198" s="44" t="str">
        <v/>
      </c>
      <c r="AA198" s="44" t="str">
        <v/>
      </c>
      <c r="AB198" s="44" t="str">
        <v/>
      </c>
      <c r="AC198" s="44" t="str">
        <v/>
      </c>
      <c r="AD198" s="44" t="str">
        <v/>
      </c>
      <c r="AE198" s="44" t="str">
        <v/>
      </c>
      <c r="AF198" s="44" t="str">
        <v/>
      </c>
      <c r="AG198" s="44" t="str">
        <v/>
      </c>
      <c r="AH198" s="44" t="str">
        <v/>
      </c>
      <c r="AI198" s="44" t="str">
        <v/>
      </c>
      <c r="AJ198" s="44" t="str">
        <v/>
      </c>
      <c r="AK198" s="44" t="str">
        <v/>
      </c>
      <c r="AL198" s="44" t="str">
        <v/>
      </c>
      <c r="AM198" s="44" t="str">
        <v/>
      </c>
      <c r="AN198" s="44" t="str">
        <v/>
      </c>
      <c r="AO198" s="44" t="str">
        <v/>
      </c>
      <c r="AP198" s="44" t="str">
        <v/>
      </c>
      <c r="AQ198" s="44" t="str">
        <v/>
      </c>
      <c r="AR198" s="44" t="str">
        <v/>
      </c>
      <c r="AS198" s="44" t="str">
        <v/>
      </c>
      <c r="AT198" s="44" t="str">
        <v/>
      </c>
      <c r="AU198" s="44" t="str">
        <v/>
      </c>
      <c r="AV198" s="44" t="str">
        <v/>
      </c>
      <c r="AW198" s="44" t="str">
        <v/>
      </c>
      <c r="AX198" s="44" t="str">
        <v/>
      </c>
      <c r="AY198" s="44" t="str">
        <v/>
      </c>
      <c r="AZ198" s="44" t="str">
        <v/>
      </c>
      <c r="BA198" s="44" t="str">
        <v/>
      </c>
      <c r="BB198" s="44" t="str">
        <v/>
      </c>
      <c r="BC198" s="44" t="str">
        <v/>
      </c>
      <c r="BD198" s="44" t="str">
        <v/>
      </c>
      <c r="BE198" s="44" t="str">
        <v/>
      </c>
      <c r="BF198" s="44" t="str">
        <v/>
      </c>
      <c r="BG198" s="44" t="str">
        <v/>
      </c>
      <c r="BH198" s="44" t="str">
        <v/>
      </c>
      <c r="BI198" s="44" t="str">
        <v/>
      </c>
      <c r="BJ198" s="44" t="str">
        <v/>
      </c>
      <c r="BK198" s="44" t="str">
        <v/>
      </c>
      <c r="BL198" s="44" t="str">
        <v/>
      </c>
      <c r="BM198" s="44" t="str">
        <v/>
      </c>
      <c r="BN198" s="44" t="str">
        <v/>
      </c>
      <c r="BO198" s="44" t="str">
        <v/>
      </c>
      <c r="BP198" s="44" t="str">
        <v/>
      </c>
      <c r="BQ198" s="44" t="str">
        <v/>
      </c>
      <c r="BR198" s="44" t="str">
        <v/>
      </c>
      <c r="BS198" s="44" t="str">
        <v/>
      </c>
      <c r="BT198" s="44" t="str">
        <v/>
      </c>
      <c r="BU198" s="44" t="str">
        <v/>
      </c>
      <c r="BV198" s="44" t="str">
        <v/>
      </c>
      <c r="BW198" s="44" t="str">
        <v/>
      </c>
      <c r="BX198" s="44" t="str">
        <v/>
      </c>
      <c r="BY198" s="44" t="str">
        <v/>
      </c>
      <c r="BZ198" s="44" t="str">
        <v/>
      </c>
    </row>
    <row r="199" spans="1:101" x14ac:dyDescent="0.2">
      <c r="A199" s="104" t="str">
        <v/>
      </c>
      <c r="F199" s="44" t="str">
        <v/>
      </c>
      <c r="G199" s="44" t="str">
        <v/>
      </c>
      <c r="H199" s="44" t="str">
        <v/>
      </c>
      <c r="I199" s="44" t="str">
        <v/>
      </c>
      <c r="J199" s="44" t="str">
        <v/>
      </c>
      <c r="K199" s="44" t="str">
        <v/>
      </c>
      <c r="L199" s="44" t="str">
        <v/>
      </c>
      <c r="M199" s="44" t="str">
        <v/>
      </c>
      <c r="N199" s="44" t="str">
        <v/>
      </c>
      <c r="O199" s="44" t="str">
        <v/>
      </c>
      <c r="P199" s="44" t="str">
        <v/>
      </c>
      <c r="Q199" s="44" t="str">
        <v/>
      </c>
      <c r="R199" s="44" t="str">
        <v/>
      </c>
      <c r="S199" s="44" t="str">
        <v/>
      </c>
      <c r="T199" s="44" t="str">
        <v/>
      </c>
      <c r="U199" s="44" t="str">
        <v/>
      </c>
      <c r="V199" s="44" t="str">
        <v/>
      </c>
      <c r="W199" s="44" t="str">
        <v/>
      </c>
      <c r="X199" s="44" t="str">
        <v/>
      </c>
      <c r="Y199" s="44" t="str">
        <v/>
      </c>
      <c r="Z199" s="44" t="str">
        <v/>
      </c>
      <c r="AA199" s="44" t="str">
        <v/>
      </c>
      <c r="AB199" s="44" t="str">
        <v/>
      </c>
      <c r="AC199" s="44" t="str">
        <v/>
      </c>
      <c r="AD199" s="44" t="str">
        <v/>
      </c>
      <c r="AE199" s="44" t="str">
        <v/>
      </c>
      <c r="AF199" s="44" t="str">
        <v/>
      </c>
      <c r="AG199" s="44" t="str">
        <v/>
      </c>
      <c r="AH199" s="44" t="str">
        <v/>
      </c>
      <c r="AI199" s="44" t="str">
        <v/>
      </c>
      <c r="AJ199" s="44" t="str">
        <v/>
      </c>
      <c r="AK199" s="44" t="str">
        <v/>
      </c>
      <c r="AL199" s="44" t="str">
        <v/>
      </c>
      <c r="AM199" s="44" t="str">
        <v/>
      </c>
      <c r="AN199" s="44" t="str">
        <v/>
      </c>
      <c r="AO199" s="44" t="str">
        <v/>
      </c>
      <c r="AP199" s="44" t="str">
        <v/>
      </c>
      <c r="AQ199" s="44" t="str">
        <v/>
      </c>
      <c r="AR199" s="44" t="str">
        <v/>
      </c>
      <c r="AS199" s="44" t="str">
        <v/>
      </c>
      <c r="AT199" s="44" t="str">
        <v/>
      </c>
      <c r="AU199" s="44" t="str">
        <v/>
      </c>
      <c r="AV199" s="44" t="str">
        <v/>
      </c>
      <c r="AW199" s="44" t="str">
        <v/>
      </c>
      <c r="AX199" s="44" t="str">
        <v/>
      </c>
      <c r="AY199" s="44" t="str">
        <v/>
      </c>
      <c r="AZ199" s="44" t="str">
        <v/>
      </c>
      <c r="BA199" s="44" t="str">
        <v/>
      </c>
      <c r="BB199" s="44" t="str">
        <v/>
      </c>
      <c r="BC199" s="44" t="str">
        <v/>
      </c>
      <c r="BD199" s="44" t="str">
        <v/>
      </c>
      <c r="BE199" s="44" t="str">
        <v/>
      </c>
      <c r="BF199" s="44" t="str">
        <v/>
      </c>
      <c r="BG199" s="44" t="str">
        <v/>
      </c>
      <c r="BH199" s="44" t="str">
        <v/>
      </c>
      <c r="BI199" s="44" t="str">
        <v/>
      </c>
      <c r="BJ199" s="44" t="str">
        <v/>
      </c>
      <c r="BK199" s="44" t="str">
        <v/>
      </c>
      <c r="BL199" s="44" t="str">
        <v/>
      </c>
      <c r="BM199" s="44" t="str">
        <v/>
      </c>
      <c r="BN199" s="44" t="str">
        <v/>
      </c>
      <c r="BO199" s="44" t="str">
        <v/>
      </c>
      <c r="BP199" s="44" t="str">
        <v/>
      </c>
      <c r="BQ199" s="44" t="str">
        <v/>
      </c>
      <c r="BR199" s="44" t="str">
        <v/>
      </c>
      <c r="BS199" s="44" t="str">
        <v/>
      </c>
      <c r="BT199" s="44" t="str">
        <v/>
      </c>
      <c r="BU199" s="44" t="str">
        <v/>
      </c>
      <c r="BV199" s="44" t="str">
        <v/>
      </c>
      <c r="BW199" s="44" t="str">
        <v/>
      </c>
      <c r="BX199" s="44" t="str">
        <v/>
      </c>
      <c r="BY199" s="44" t="str">
        <v/>
      </c>
      <c r="BZ199" s="44" t="str">
        <v/>
      </c>
    </row>
    <row r="200" spans="1:101" x14ac:dyDescent="0.2">
      <c r="A200" s="104" t="str">
        <v/>
      </c>
      <c r="F200" s="44" t="str">
        <v/>
      </c>
      <c r="G200" s="44" t="str">
        <v/>
      </c>
      <c r="H200" s="44" t="str">
        <v/>
      </c>
      <c r="I200" s="44" t="str">
        <v/>
      </c>
      <c r="J200" s="44" t="str">
        <v/>
      </c>
      <c r="K200" s="44" t="str">
        <v/>
      </c>
      <c r="L200" s="44" t="str">
        <v/>
      </c>
      <c r="M200" s="44" t="str">
        <v/>
      </c>
      <c r="N200" s="44" t="str">
        <v/>
      </c>
      <c r="O200" s="44" t="str">
        <v/>
      </c>
      <c r="P200" s="44" t="str">
        <v/>
      </c>
      <c r="Q200" s="44" t="str">
        <v/>
      </c>
      <c r="R200" s="44" t="str">
        <v/>
      </c>
      <c r="S200" s="44" t="str">
        <v/>
      </c>
      <c r="T200" s="44" t="str">
        <v/>
      </c>
      <c r="U200" s="44" t="str">
        <v/>
      </c>
      <c r="V200" s="44" t="str">
        <v/>
      </c>
      <c r="W200" s="44" t="str">
        <v/>
      </c>
      <c r="X200" s="44" t="str">
        <v/>
      </c>
      <c r="Y200" s="44" t="str">
        <v/>
      </c>
      <c r="Z200" s="44" t="str">
        <v/>
      </c>
      <c r="AA200" s="44" t="str">
        <v/>
      </c>
      <c r="AB200" s="44" t="str">
        <v/>
      </c>
      <c r="AC200" s="44" t="str">
        <v/>
      </c>
      <c r="AD200" s="44" t="str">
        <v/>
      </c>
      <c r="AE200" s="44" t="str">
        <v/>
      </c>
      <c r="AF200" s="44" t="str">
        <v/>
      </c>
      <c r="AG200" s="44" t="str">
        <v/>
      </c>
      <c r="AH200" s="44" t="str">
        <v/>
      </c>
      <c r="AI200" s="44" t="str">
        <v/>
      </c>
      <c r="AJ200" s="44" t="str">
        <v/>
      </c>
      <c r="AK200" s="44" t="str">
        <v/>
      </c>
      <c r="AL200" s="44" t="str">
        <v/>
      </c>
      <c r="AM200" s="44" t="str">
        <v/>
      </c>
      <c r="AN200" s="44" t="str">
        <v/>
      </c>
      <c r="AO200" s="44" t="str">
        <v/>
      </c>
      <c r="AP200" s="44" t="str">
        <v/>
      </c>
      <c r="AQ200" s="44" t="str">
        <v/>
      </c>
      <c r="AR200" s="44" t="str">
        <v/>
      </c>
      <c r="AS200" s="44" t="str">
        <v/>
      </c>
      <c r="AT200" s="44" t="str">
        <v/>
      </c>
      <c r="AU200" s="44" t="str">
        <v/>
      </c>
      <c r="AV200" s="44" t="str">
        <v/>
      </c>
      <c r="AW200" s="44" t="str">
        <v/>
      </c>
      <c r="AX200" s="44" t="str">
        <v/>
      </c>
      <c r="AY200" s="44" t="str">
        <v/>
      </c>
      <c r="AZ200" s="44" t="str">
        <v/>
      </c>
      <c r="BA200" s="44" t="str">
        <v/>
      </c>
      <c r="BB200" s="44" t="str">
        <v/>
      </c>
      <c r="BC200" s="44" t="str">
        <v/>
      </c>
      <c r="BD200" s="44" t="str">
        <v/>
      </c>
      <c r="BE200" s="44" t="str">
        <v/>
      </c>
      <c r="BF200" s="44" t="str">
        <v/>
      </c>
      <c r="BG200" s="44" t="str">
        <v/>
      </c>
      <c r="BH200" s="44" t="str">
        <v/>
      </c>
      <c r="BI200" s="44" t="str">
        <v/>
      </c>
      <c r="BJ200" s="44" t="str">
        <v/>
      </c>
      <c r="BK200" s="44" t="str">
        <v/>
      </c>
      <c r="BL200" s="44" t="str">
        <v/>
      </c>
      <c r="BM200" s="44" t="str">
        <v/>
      </c>
      <c r="BN200" s="44" t="str">
        <v/>
      </c>
      <c r="BO200" s="44" t="str">
        <v/>
      </c>
      <c r="BP200" s="44" t="str">
        <v/>
      </c>
      <c r="BQ200" s="44" t="str">
        <v/>
      </c>
      <c r="BR200" s="44" t="str">
        <v/>
      </c>
      <c r="BS200" s="44" t="str">
        <v/>
      </c>
      <c r="BT200" s="44" t="str">
        <v/>
      </c>
      <c r="BU200" s="44" t="str">
        <v/>
      </c>
      <c r="BV200" s="44" t="str">
        <v/>
      </c>
      <c r="BW200" s="44" t="str">
        <v/>
      </c>
      <c r="BX200" s="44" t="str">
        <v/>
      </c>
      <c r="BY200" s="44" t="str">
        <v/>
      </c>
      <c r="BZ200" s="44" t="str">
        <v/>
      </c>
    </row>
    <row r="201" spans="1:101" x14ac:dyDescent="0.2">
      <c r="A201" s="104" t="str">
        <v/>
      </c>
      <c r="F201" s="44" t="str">
        <v/>
      </c>
      <c r="G201" s="44" t="str">
        <v/>
      </c>
      <c r="H201" s="44" t="str">
        <v/>
      </c>
      <c r="I201" s="44" t="str">
        <v/>
      </c>
      <c r="J201" s="44" t="str">
        <v/>
      </c>
      <c r="K201" s="44" t="str">
        <v/>
      </c>
      <c r="L201" s="44" t="str">
        <v/>
      </c>
      <c r="M201" s="44" t="str">
        <v/>
      </c>
      <c r="N201" s="44" t="str">
        <v/>
      </c>
      <c r="O201" s="44" t="str">
        <v/>
      </c>
      <c r="P201" s="44" t="str">
        <v/>
      </c>
      <c r="Q201" s="44" t="str">
        <v/>
      </c>
      <c r="R201" s="44" t="str">
        <v/>
      </c>
      <c r="S201" s="44" t="str">
        <v/>
      </c>
      <c r="T201" s="44" t="str">
        <v/>
      </c>
      <c r="U201" s="44" t="str">
        <v/>
      </c>
      <c r="V201" s="44" t="str">
        <v/>
      </c>
      <c r="W201" s="44" t="str">
        <v/>
      </c>
      <c r="X201" s="44" t="str">
        <v/>
      </c>
      <c r="Y201" s="44" t="str">
        <v/>
      </c>
      <c r="Z201" s="44" t="str">
        <v/>
      </c>
      <c r="AA201" s="44" t="str">
        <v/>
      </c>
      <c r="AB201" s="44" t="str">
        <v/>
      </c>
      <c r="AC201" s="44" t="str">
        <v/>
      </c>
      <c r="AD201" s="44" t="str">
        <v/>
      </c>
      <c r="AE201" s="44" t="str">
        <v/>
      </c>
      <c r="AF201" s="44" t="str">
        <v/>
      </c>
      <c r="AG201" s="44" t="str">
        <v/>
      </c>
      <c r="AH201" s="44" t="str">
        <v/>
      </c>
      <c r="AI201" s="44" t="str">
        <v/>
      </c>
      <c r="AJ201" s="44" t="str">
        <v/>
      </c>
      <c r="AK201" s="44" t="str">
        <v/>
      </c>
      <c r="AL201" s="44" t="str">
        <v/>
      </c>
      <c r="AM201" s="44" t="str">
        <v/>
      </c>
      <c r="AN201" s="44" t="str">
        <v/>
      </c>
      <c r="AO201" s="44" t="str">
        <v/>
      </c>
      <c r="AP201" s="44" t="str">
        <v/>
      </c>
      <c r="AQ201" s="44" t="str">
        <v/>
      </c>
      <c r="AR201" s="44" t="str">
        <v/>
      </c>
      <c r="AS201" s="44" t="str">
        <v/>
      </c>
      <c r="AT201" s="44" t="str">
        <v/>
      </c>
      <c r="AU201" s="44" t="str">
        <v/>
      </c>
      <c r="AV201" s="44" t="str">
        <v/>
      </c>
      <c r="AW201" s="44" t="str">
        <v/>
      </c>
      <c r="AX201" s="44" t="str">
        <v/>
      </c>
      <c r="AY201" s="44" t="str">
        <v/>
      </c>
      <c r="AZ201" s="44" t="str">
        <v/>
      </c>
      <c r="BA201" s="44" t="str">
        <v/>
      </c>
      <c r="BB201" s="44" t="str">
        <v/>
      </c>
      <c r="BC201" s="44" t="str">
        <v/>
      </c>
      <c r="BD201" s="44" t="str">
        <v/>
      </c>
      <c r="BE201" s="44" t="str">
        <v/>
      </c>
      <c r="BF201" s="44" t="str">
        <v/>
      </c>
      <c r="BG201" s="44" t="str">
        <v/>
      </c>
      <c r="BH201" s="44" t="str">
        <v/>
      </c>
      <c r="BI201" s="44" t="str">
        <v/>
      </c>
      <c r="BJ201" s="44" t="str">
        <v/>
      </c>
      <c r="BK201" s="44" t="str">
        <v/>
      </c>
      <c r="BL201" s="44" t="str">
        <v/>
      </c>
      <c r="BM201" s="44" t="str">
        <v/>
      </c>
      <c r="BN201" s="44" t="str">
        <v/>
      </c>
      <c r="BO201" s="44" t="str">
        <v/>
      </c>
      <c r="BP201" s="44" t="str">
        <v/>
      </c>
      <c r="BQ201" s="44" t="str">
        <v/>
      </c>
      <c r="BR201" s="44" t="str">
        <v/>
      </c>
      <c r="BS201" s="44" t="str">
        <v/>
      </c>
      <c r="BT201" s="44" t="str">
        <v/>
      </c>
      <c r="BU201" s="44" t="str">
        <v/>
      </c>
      <c r="BV201" s="44" t="str">
        <v/>
      </c>
      <c r="BW201" s="44" t="str">
        <v/>
      </c>
      <c r="BX201" s="44" t="str">
        <v/>
      </c>
      <c r="BY201" s="44" t="str">
        <v/>
      </c>
      <c r="BZ201" s="44" t="str">
        <v/>
      </c>
    </row>
    <row r="202" spans="1:101" x14ac:dyDescent="0.2">
      <c r="A202" s="104" t="str">
        <v/>
      </c>
      <c r="F202" s="44" t="str">
        <v/>
      </c>
      <c r="G202" s="44" t="str">
        <v/>
      </c>
      <c r="H202" s="44" t="str">
        <v/>
      </c>
      <c r="I202" s="44" t="str">
        <v/>
      </c>
      <c r="J202" s="44" t="str">
        <v/>
      </c>
      <c r="K202" s="44" t="str">
        <v/>
      </c>
      <c r="L202" s="44" t="str">
        <v/>
      </c>
      <c r="M202" s="44" t="str">
        <v/>
      </c>
      <c r="N202" s="44" t="str">
        <v/>
      </c>
      <c r="O202" s="44" t="str">
        <v/>
      </c>
      <c r="P202" s="44" t="str">
        <v/>
      </c>
      <c r="Q202" s="44" t="str">
        <v/>
      </c>
      <c r="R202" s="44" t="str">
        <v/>
      </c>
      <c r="S202" s="44" t="str">
        <v/>
      </c>
      <c r="T202" s="44" t="str">
        <v/>
      </c>
      <c r="U202" s="44" t="str">
        <v/>
      </c>
      <c r="V202" s="44" t="str">
        <v/>
      </c>
      <c r="W202" s="44" t="str">
        <v/>
      </c>
      <c r="X202" s="44" t="str">
        <v/>
      </c>
      <c r="Y202" s="44" t="str">
        <v/>
      </c>
      <c r="Z202" s="44" t="str">
        <v/>
      </c>
      <c r="AA202" s="44" t="str">
        <v/>
      </c>
      <c r="AB202" s="44" t="str">
        <v/>
      </c>
      <c r="AC202" s="44" t="str">
        <v/>
      </c>
      <c r="AD202" s="44" t="str">
        <v/>
      </c>
      <c r="AE202" s="44" t="str">
        <v/>
      </c>
      <c r="AF202" s="44" t="str">
        <v/>
      </c>
      <c r="AG202" s="44" t="str">
        <v/>
      </c>
      <c r="AH202" s="44" t="str">
        <v/>
      </c>
      <c r="AI202" s="44" t="str">
        <v/>
      </c>
      <c r="AJ202" s="44" t="str">
        <v/>
      </c>
      <c r="AK202" s="44" t="str">
        <v/>
      </c>
      <c r="AL202" s="44" t="str">
        <v/>
      </c>
      <c r="AM202" s="44" t="str">
        <v/>
      </c>
      <c r="AN202" s="44" t="str">
        <v/>
      </c>
      <c r="AO202" s="44" t="str">
        <v/>
      </c>
      <c r="AP202" s="44" t="str">
        <v/>
      </c>
      <c r="AQ202" s="44" t="str">
        <v/>
      </c>
      <c r="AR202" s="44" t="str">
        <v/>
      </c>
      <c r="AS202" s="44" t="str">
        <v/>
      </c>
      <c r="AT202" s="44" t="str">
        <v/>
      </c>
      <c r="AU202" s="44" t="str">
        <v/>
      </c>
      <c r="AV202" s="44" t="str">
        <v/>
      </c>
      <c r="AW202" s="44" t="str">
        <v/>
      </c>
      <c r="AX202" s="44" t="str">
        <v/>
      </c>
      <c r="AY202" s="44" t="str">
        <v/>
      </c>
      <c r="AZ202" s="44" t="str">
        <v/>
      </c>
      <c r="BA202" s="44" t="str">
        <v/>
      </c>
      <c r="BB202" s="44" t="str">
        <v/>
      </c>
      <c r="BC202" s="44" t="str">
        <v/>
      </c>
      <c r="BD202" s="44" t="str">
        <v/>
      </c>
      <c r="BE202" s="44" t="str">
        <v/>
      </c>
      <c r="BF202" s="44" t="str">
        <v/>
      </c>
      <c r="BG202" s="44" t="str">
        <v/>
      </c>
      <c r="BH202" s="44" t="str">
        <v/>
      </c>
      <c r="BI202" s="44" t="str">
        <v/>
      </c>
      <c r="BJ202" s="44" t="str">
        <v/>
      </c>
      <c r="BK202" s="44" t="str">
        <v/>
      </c>
      <c r="BL202" s="44" t="str">
        <v/>
      </c>
      <c r="BM202" s="44" t="str">
        <v/>
      </c>
      <c r="BN202" s="44" t="str">
        <v/>
      </c>
      <c r="BO202" s="44" t="str">
        <v/>
      </c>
      <c r="BP202" s="44" t="str">
        <v/>
      </c>
      <c r="BQ202" s="44" t="str">
        <v/>
      </c>
      <c r="BR202" s="44" t="str">
        <v/>
      </c>
      <c r="BS202" s="44" t="str">
        <v/>
      </c>
      <c r="BT202" s="44" t="str">
        <v/>
      </c>
      <c r="BU202" s="44" t="str">
        <v/>
      </c>
      <c r="BV202" s="44" t="str">
        <v/>
      </c>
      <c r="BW202" s="44" t="str">
        <v/>
      </c>
      <c r="BX202" s="44" t="str">
        <v/>
      </c>
      <c r="BY202" s="44" t="str">
        <v/>
      </c>
      <c r="BZ202" s="44" t="str">
        <v/>
      </c>
    </row>
    <row r="203" spans="1:101" x14ac:dyDescent="0.2">
      <c r="A203" s="104" t="str">
        <v/>
      </c>
      <c r="F203" s="44" t="str">
        <v/>
      </c>
      <c r="G203" s="44" t="str">
        <v/>
      </c>
      <c r="H203" s="44" t="str">
        <v/>
      </c>
      <c r="I203" s="44" t="str">
        <v/>
      </c>
      <c r="J203" s="44" t="str">
        <v/>
      </c>
      <c r="K203" s="44" t="str">
        <v/>
      </c>
      <c r="L203" s="44" t="str">
        <v/>
      </c>
      <c r="M203" s="44" t="str">
        <v/>
      </c>
      <c r="N203" s="44" t="str">
        <v/>
      </c>
      <c r="O203" s="44" t="str">
        <v/>
      </c>
      <c r="P203" s="44" t="str">
        <v/>
      </c>
      <c r="Q203" s="44" t="str">
        <v/>
      </c>
      <c r="R203" s="44" t="str">
        <v/>
      </c>
      <c r="S203" s="44" t="str">
        <v/>
      </c>
      <c r="T203" s="44" t="str">
        <v/>
      </c>
      <c r="U203" s="44" t="str">
        <v/>
      </c>
      <c r="V203" s="44" t="str">
        <v/>
      </c>
      <c r="W203" s="44" t="str">
        <v/>
      </c>
      <c r="X203" s="44" t="str">
        <v/>
      </c>
      <c r="Y203" s="44" t="str">
        <v/>
      </c>
      <c r="Z203" s="44" t="str">
        <v/>
      </c>
      <c r="AA203" s="44" t="str">
        <v/>
      </c>
      <c r="AB203" s="44" t="str">
        <v/>
      </c>
      <c r="AC203" s="44" t="str">
        <v/>
      </c>
      <c r="AD203" s="44" t="str">
        <v/>
      </c>
      <c r="AE203" s="44" t="str">
        <v/>
      </c>
      <c r="AF203" s="44" t="str">
        <v/>
      </c>
      <c r="AG203" s="44" t="str">
        <v/>
      </c>
      <c r="AH203" s="44" t="str">
        <v/>
      </c>
      <c r="AI203" s="44" t="str">
        <v/>
      </c>
      <c r="AJ203" s="44" t="str">
        <v/>
      </c>
      <c r="AK203" s="44" t="str">
        <v/>
      </c>
      <c r="AL203" s="44" t="str">
        <v/>
      </c>
      <c r="AM203" s="44" t="str">
        <v/>
      </c>
      <c r="AN203" s="44" t="str">
        <v/>
      </c>
      <c r="AO203" s="44" t="str">
        <v/>
      </c>
      <c r="AP203" s="44" t="str">
        <v/>
      </c>
      <c r="AQ203" s="44" t="str">
        <v/>
      </c>
      <c r="AR203" s="44" t="str">
        <v/>
      </c>
      <c r="AS203" s="44" t="str">
        <v/>
      </c>
      <c r="AT203" s="44" t="str">
        <v/>
      </c>
      <c r="AU203" s="44" t="str">
        <v/>
      </c>
      <c r="AV203" s="44" t="str">
        <v/>
      </c>
      <c r="AW203" s="44" t="str">
        <v/>
      </c>
      <c r="AX203" s="44" t="str">
        <v/>
      </c>
      <c r="AY203" s="44" t="str">
        <v/>
      </c>
      <c r="AZ203" s="44" t="str">
        <v/>
      </c>
      <c r="BA203" s="44" t="str">
        <v/>
      </c>
      <c r="BB203" s="44" t="str">
        <v/>
      </c>
      <c r="BC203" s="44" t="str">
        <v/>
      </c>
      <c r="BD203" s="44" t="str">
        <v/>
      </c>
      <c r="BE203" s="44" t="str">
        <v/>
      </c>
      <c r="BF203" s="44" t="str">
        <v/>
      </c>
      <c r="BG203" s="44" t="str">
        <v/>
      </c>
      <c r="BH203" s="44" t="str">
        <v/>
      </c>
      <c r="BI203" s="44" t="str">
        <v/>
      </c>
      <c r="BJ203" s="44" t="str">
        <v/>
      </c>
      <c r="BK203" s="44" t="str">
        <v/>
      </c>
      <c r="BL203" s="44" t="str">
        <v/>
      </c>
      <c r="BM203" s="44" t="str">
        <v/>
      </c>
      <c r="BN203" s="44" t="str">
        <v/>
      </c>
      <c r="BO203" s="44" t="str">
        <v/>
      </c>
      <c r="BP203" s="44" t="str">
        <v/>
      </c>
      <c r="BQ203" s="44" t="str">
        <v/>
      </c>
      <c r="BR203" s="44" t="str">
        <v/>
      </c>
      <c r="BS203" s="44" t="str">
        <v/>
      </c>
      <c r="BT203" s="44" t="str">
        <v/>
      </c>
      <c r="BU203" s="44" t="str">
        <v/>
      </c>
      <c r="BV203" s="44" t="str">
        <v/>
      </c>
      <c r="BW203" s="44" t="str">
        <v/>
      </c>
      <c r="BX203" s="44" t="str">
        <v/>
      </c>
      <c r="BY203" s="44" t="str">
        <v/>
      </c>
      <c r="BZ203" s="44" t="str">
        <v/>
      </c>
    </row>
    <row r="205" spans="1:101" x14ac:dyDescent="0.2">
      <c r="B205" t="s">
        <v>125</v>
      </c>
    </row>
    <row r="206" spans="1:101" x14ac:dyDescent="0.2">
      <c r="C206">
        <f>C1</f>
        <v>2026</v>
      </c>
      <c r="D206">
        <f>C206+1</f>
        <v>2027</v>
      </c>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row>
    <row r="207" spans="1:101" x14ac:dyDescent="0.2">
      <c r="B207" t="s">
        <v>178</v>
      </c>
      <c r="C207">
        <f t="shared" ref="C207:D207" si="0">MOD(C206,19)</f>
        <v>12</v>
      </c>
      <c r="D207">
        <f t="shared" si="0"/>
        <v>13</v>
      </c>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row>
    <row r="208" spans="1:101" x14ac:dyDescent="0.2">
      <c r="B208" t="s">
        <v>179</v>
      </c>
      <c r="C208">
        <f t="shared" ref="C208:D208" si="1">ROUNDDOWN(C206/100,0)</f>
        <v>20</v>
      </c>
      <c r="D208">
        <f t="shared" si="1"/>
        <v>20</v>
      </c>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row>
    <row r="209" spans="2:101" x14ac:dyDescent="0.2">
      <c r="B209" t="s">
        <v>180</v>
      </c>
      <c r="C209">
        <f t="shared" ref="C209:D209" si="2">ROUNDDOWN(C208/4,0)</f>
        <v>5</v>
      </c>
      <c r="D209">
        <f t="shared" si="2"/>
        <v>5</v>
      </c>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row>
    <row r="210" spans="2:101" x14ac:dyDescent="0.2">
      <c r="B210" t="s">
        <v>181</v>
      </c>
      <c r="C210">
        <f t="shared" ref="C210:D210" si="3">ROUNDDOWN((8*C208+13)/25,0)</f>
        <v>6</v>
      </c>
      <c r="D210">
        <f t="shared" si="3"/>
        <v>6</v>
      </c>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row>
    <row r="211" spans="2:101" x14ac:dyDescent="0.2">
      <c r="B211" t="s">
        <v>182</v>
      </c>
      <c r="C211">
        <f t="shared" ref="C211:D211" si="4">MOD((19*C207+C208-C209-C210+15),30)</f>
        <v>12</v>
      </c>
      <c r="D211">
        <f t="shared" si="4"/>
        <v>1</v>
      </c>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row>
    <row r="212" spans="2:101" x14ac:dyDescent="0.2">
      <c r="B212" t="s">
        <v>183</v>
      </c>
      <c r="C212">
        <f t="shared" ref="C212:D212" si="5">ROUNDDOWN(C211/28,0)</f>
        <v>0</v>
      </c>
      <c r="D212">
        <f t="shared" si="5"/>
        <v>0</v>
      </c>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row>
    <row r="213" spans="2:101" x14ac:dyDescent="0.2">
      <c r="B213" t="s">
        <v>184</v>
      </c>
      <c r="C213">
        <f t="shared" ref="C213:D213" si="6">ROUNDDOWN(29/(C211+1),0)</f>
        <v>2</v>
      </c>
      <c r="D213">
        <f t="shared" si="6"/>
        <v>14</v>
      </c>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row>
    <row r="214" spans="2:101" x14ac:dyDescent="0.2">
      <c r="B214" t="s">
        <v>185</v>
      </c>
      <c r="C214">
        <f t="shared" ref="C214:D214" si="7">ROUNDDOWN((21-C207)/11,0)</f>
        <v>0</v>
      </c>
      <c r="D214">
        <f t="shared" si="7"/>
        <v>0</v>
      </c>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row>
    <row r="215" spans="2:101" x14ac:dyDescent="0.2">
      <c r="B215" t="s">
        <v>186</v>
      </c>
      <c r="C215">
        <f t="shared" ref="C215:D215" si="8">(C212*C213*C214-1)*C212+C211</f>
        <v>12</v>
      </c>
      <c r="D215">
        <f t="shared" si="8"/>
        <v>1</v>
      </c>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row>
    <row r="216" spans="2:101" x14ac:dyDescent="0.2">
      <c r="B216" t="s">
        <v>187</v>
      </c>
      <c r="C216">
        <f t="shared" ref="C216:D216" si="9">ROUNDDOWN(C206/4,0)+C206</f>
        <v>2532</v>
      </c>
      <c r="D216">
        <f t="shared" si="9"/>
        <v>2533</v>
      </c>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row>
    <row r="217" spans="2:101" x14ac:dyDescent="0.2">
      <c r="B217" t="s">
        <v>188</v>
      </c>
      <c r="C217">
        <f t="shared" ref="C217:D217" si="10">(C216+C215+2+C209)-C208</f>
        <v>2531</v>
      </c>
      <c r="D217">
        <f t="shared" si="10"/>
        <v>2521</v>
      </c>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row>
    <row r="218" spans="2:101" x14ac:dyDescent="0.2">
      <c r="B218" t="s">
        <v>189</v>
      </c>
      <c r="C218">
        <f t="shared" ref="C218:D218" si="11">MOD(C217,7)</f>
        <v>4</v>
      </c>
      <c r="D218">
        <f t="shared" si="11"/>
        <v>1</v>
      </c>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row>
    <row r="219" spans="2:101" x14ac:dyDescent="0.2">
      <c r="B219" t="s">
        <v>190</v>
      </c>
      <c r="C219">
        <f t="shared" ref="C219:D219" si="12">28+C215-C218</f>
        <v>36</v>
      </c>
      <c r="D219">
        <f t="shared" si="12"/>
        <v>28</v>
      </c>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row>
    <row r="220" spans="2:101" x14ac:dyDescent="0.2">
      <c r="C220" s="61">
        <f t="shared" ref="C220:D220" si="13">IF(C219&gt;31,DATE(C206,4,C219-31),DATE(C206,3,C219))</f>
        <v>46117</v>
      </c>
      <c r="D220" s="61">
        <f t="shared" si="13"/>
        <v>46474</v>
      </c>
      <c r="E220" s="61"/>
      <c r="F220" s="61"/>
      <c r="G220" s="61"/>
      <c r="H220" s="61"/>
      <c r="I220" s="61"/>
      <c r="J220" s="61"/>
      <c r="K220" s="61"/>
      <c r="L220" s="61"/>
      <c r="M220" s="61"/>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row>
    <row r="221" spans="2:101" x14ac:dyDescent="0.2">
      <c r="C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row>
    <row r="222" spans="2:101" x14ac:dyDescent="0.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row>
  </sheetData>
  <sheetProtection selectLockedCells="1" selectUnlockedCells="1"/>
  <phoneticPr fontId="13" type="noConversion"/>
  <conditionalFormatting sqref="B4:B203">
    <cfRule type="expression" dxfId="15" priority="1">
      <formula>(RIGHT(B4)&lt;&gt;" ")</formula>
    </cfRule>
  </conditionalFormatting>
  <pageMargins left="0.27569444444444446" right="0.27569444444444446" top="0.35416666666666669" bottom="0.35416666666666669" header="0.51180555555555551" footer="0.51180555555555551"/>
  <pageSetup paperSize="9" orientation="landscape" horizontalDpi="300" verticalDpi="300"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V202"/>
  <sheetViews>
    <sheetView topLeftCell="D1" workbookViewId="0">
      <pane ySplit="2" topLeftCell="A123" activePane="bottomLeft" state="frozen"/>
      <selection pane="bottomLeft" activeCell="S137" sqref="S137"/>
    </sheetView>
  </sheetViews>
  <sheetFormatPr baseColWidth="10" defaultColWidth="11.5703125" defaultRowHeight="12.75" x14ac:dyDescent="0.2"/>
  <cols>
    <col min="1" max="1" width="12.5703125" style="1" customWidth="1"/>
    <col min="2" max="3" width="11.5703125" style="1" customWidth="1"/>
    <col min="4" max="4" width="22.140625" style="1" customWidth="1"/>
    <col min="5" max="5" width="6" style="52" customWidth="1"/>
    <col min="6" max="14" width="15.7109375" style="52" customWidth="1"/>
    <col min="15" max="22" width="15.7109375" style="1" customWidth="1"/>
    <col min="23" max="255" width="11.5703125" style="1" customWidth="1"/>
  </cols>
  <sheetData>
    <row r="1" spans="1:256" x14ac:dyDescent="0.2">
      <c r="A1" s="1" t="s">
        <v>98</v>
      </c>
      <c r="F1" s="52" t="s">
        <v>192</v>
      </c>
      <c r="G1" s="52" t="s">
        <v>193</v>
      </c>
      <c r="H1" s="52" t="s">
        <v>194</v>
      </c>
      <c r="I1" s="52" t="s">
        <v>99</v>
      </c>
      <c r="J1" s="52" t="s">
        <v>100</v>
      </c>
      <c r="K1" s="52" t="s">
        <v>142</v>
      </c>
      <c r="L1" s="52" t="s">
        <v>30</v>
      </c>
      <c r="M1" s="52" t="s">
        <v>88</v>
      </c>
      <c r="N1" s="52" t="s">
        <v>29</v>
      </c>
      <c r="O1" s="1" t="s">
        <v>138</v>
      </c>
      <c r="P1" s="1" t="s">
        <v>137</v>
      </c>
      <c r="Q1" s="1" t="s">
        <v>139</v>
      </c>
      <c r="R1" s="1" t="s">
        <v>28</v>
      </c>
      <c r="S1" s="1" t="s">
        <v>172</v>
      </c>
      <c r="T1" s="1" t="s">
        <v>32</v>
      </c>
      <c r="U1" s="1" t="s">
        <v>218</v>
      </c>
      <c r="V1" s="1" t="s">
        <v>217</v>
      </c>
    </row>
    <row r="2" spans="1:256" x14ac:dyDescent="0.2">
      <c r="A2" s="1" t="str">
        <f>Calendrier!B5</f>
        <v>Zone A</v>
      </c>
      <c r="B2" s="1" t="str">
        <f>Calendrier!B6</f>
        <v>Zone B</v>
      </c>
      <c r="C2" s="1" t="str">
        <f>Calendrier!B7</f>
        <v>Zone C</v>
      </c>
      <c r="D2" s="1" t="s">
        <v>23</v>
      </c>
      <c r="E2" s="52" t="s">
        <v>26</v>
      </c>
      <c r="F2" s="53" t="s">
        <v>163</v>
      </c>
      <c r="G2" s="53" t="s">
        <v>164</v>
      </c>
      <c r="H2" s="53" t="s">
        <v>165</v>
      </c>
      <c r="I2" s="53" t="s">
        <v>99</v>
      </c>
      <c r="J2" s="53" t="s">
        <v>100</v>
      </c>
      <c r="K2" s="53" t="s">
        <v>142</v>
      </c>
      <c r="L2" s="53" t="s">
        <v>30</v>
      </c>
      <c r="M2" s="53" t="s">
        <v>88</v>
      </c>
      <c r="N2" s="53" t="s">
        <v>29</v>
      </c>
      <c r="O2" t="s">
        <v>138</v>
      </c>
      <c r="P2" t="s">
        <v>137</v>
      </c>
      <c r="Q2" t="s">
        <v>139</v>
      </c>
      <c r="R2" t="s">
        <v>28</v>
      </c>
      <c r="S2" t="s">
        <v>172</v>
      </c>
      <c r="T2" t="s">
        <v>32</v>
      </c>
      <c r="U2" t="s">
        <v>218</v>
      </c>
      <c r="V2" t="s">
        <v>217</v>
      </c>
      <c r="W2"/>
      <c r="X2"/>
      <c r="Y2"/>
      <c r="Z2"/>
      <c r="AA2"/>
      <c r="AB2"/>
      <c r="AC2"/>
      <c r="AD2"/>
      <c r="AE2"/>
      <c r="AF2"/>
      <c r="AG2"/>
      <c r="AH2"/>
      <c r="AI2"/>
      <c r="AJ2"/>
      <c r="AK2"/>
      <c r="AL2"/>
      <c r="AM2"/>
      <c r="AN2"/>
      <c r="AO2"/>
      <c r="AP2"/>
      <c r="AQ2"/>
      <c r="AR2"/>
      <c r="AS2"/>
      <c r="AT2"/>
      <c r="AU2"/>
      <c r="AV2"/>
      <c r="AW2"/>
      <c r="AX2"/>
      <c r="AY2"/>
      <c r="AZ2"/>
    </row>
    <row r="3" spans="1:256" s="54" customFormat="1" x14ac:dyDescent="0.2">
      <c r="A3" s="54">
        <f t="shared" ref="A3:C22" si="0">INDEX($E3:$AZ3,1,MATCH(A$2,$E$2:$AZ$2,0))</f>
        <v>41826</v>
      </c>
      <c r="B3" s="54">
        <f t="shared" si="0"/>
        <v>41826</v>
      </c>
      <c r="C3" s="54">
        <f t="shared" si="0"/>
        <v>41826</v>
      </c>
      <c r="D3" s="55"/>
      <c r="E3" s="56"/>
      <c r="F3" s="57">
        <v>41826</v>
      </c>
      <c r="G3" s="57">
        <v>41826</v>
      </c>
      <c r="H3" s="57">
        <v>41826</v>
      </c>
      <c r="I3" s="57">
        <f>Calendrier!E4-WEEKDAY(Calendrier!E4,1)+2</f>
        <v>46020</v>
      </c>
      <c r="J3" s="57">
        <f>I4</f>
        <v>46027</v>
      </c>
      <c r="K3" s="57">
        <v>41829</v>
      </c>
      <c r="L3" s="57">
        <v>41826</v>
      </c>
      <c r="M3" s="57">
        <v>41826</v>
      </c>
      <c r="N3" s="57">
        <v>41826</v>
      </c>
      <c r="O3" s="57">
        <v>41828</v>
      </c>
      <c r="P3" s="57">
        <v>43831</v>
      </c>
      <c r="Q3" s="57">
        <v>41811</v>
      </c>
      <c r="R3" s="57">
        <v>41826</v>
      </c>
      <c r="S3" s="57">
        <v>41935</v>
      </c>
      <c r="T3" s="57">
        <v>41821</v>
      </c>
      <c r="U3" s="57">
        <v>72686</v>
      </c>
      <c r="V3" s="57">
        <f>U4</f>
        <v>72686</v>
      </c>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IV3" s="55"/>
    </row>
    <row r="4" spans="1:256" s="58" customFormat="1" x14ac:dyDescent="0.2">
      <c r="A4" s="58">
        <f t="shared" si="0"/>
        <v>41884</v>
      </c>
      <c r="B4" s="58">
        <f t="shared" si="0"/>
        <v>41884</v>
      </c>
      <c r="C4" s="58">
        <f t="shared" si="0"/>
        <v>41884</v>
      </c>
      <c r="D4" s="38" t="s">
        <v>101</v>
      </c>
      <c r="E4" s="59">
        <v>29221</v>
      </c>
      <c r="F4" s="60">
        <v>41884</v>
      </c>
      <c r="G4" s="60">
        <v>41884</v>
      </c>
      <c r="H4" s="60">
        <v>41884</v>
      </c>
      <c r="I4" s="60">
        <f t="shared" ref="I4:I35" si="1">I3+7</f>
        <v>46027</v>
      </c>
      <c r="J4" s="60">
        <f t="shared" ref="J4:J35" si="2">J3+7</f>
        <v>46034</v>
      </c>
      <c r="K4" s="57">
        <v>41886</v>
      </c>
      <c r="L4" s="60">
        <v>41883</v>
      </c>
      <c r="M4" s="60">
        <v>41883</v>
      </c>
      <c r="N4" s="60">
        <v>41883</v>
      </c>
      <c r="O4" s="60">
        <v>41877</v>
      </c>
      <c r="P4" s="60">
        <v>43878</v>
      </c>
      <c r="Q4" s="60">
        <v>41864</v>
      </c>
      <c r="R4" s="60">
        <v>41873</v>
      </c>
      <c r="S4" s="60">
        <v>41946</v>
      </c>
      <c r="T4" s="60">
        <v>41882</v>
      </c>
      <c r="U4" s="60">
        <v>72686</v>
      </c>
      <c r="V4" s="60">
        <f t="shared" ref="V4:V67" si="3">U5</f>
        <v>72686</v>
      </c>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IV4" s="38"/>
    </row>
    <row r="5" spans="1:256" s="54" customFormat="1" x14ac:dyDescent="0.2">
      <c r="A5" s="54">
        <f t="shared" si="0"/>
        <v>41931</v>
      </c>
      <c r="B5" s="54">
        <f t="shared" si="0"/>
        <v>41931</v>
      </c>
      <c r="C5" s="54">
        <f t="shared" si="0"/>
        <v>41931</v>
      </c>
      <c r="D5" s="55" t="s">
        <v>102</v>
      </c>
      <c r="E5" s="56"/>
      <c r="F5" s="53">
        <v>41931</v>
      </c>
      <c r="G5" s="53">
        <v>41931</v>
      </c>
      <c r="H5" s="53">
        <v>41931</v>
      </c>
      <c r="I5" s="60">
        <f t="shared" si="1"/>
        <v>46034</v>
      </c>
      <c r="J5" s="60">
        <f t="shared" si="2"/>
        <v>46041</v>
      </c>
      <c r="K5" s="57">
        <v>41931</v>
      </c>
      <c r="L5" s="57">
        <v>41931</v>
      </c>
      <c r="M5" s="57">
        <v>41931</v>
      </c>
      <c r="N5" s="57">
        <v>41931</v>
      </c>
      <c r="O5" s="57">
        <v>41924</v>
      </c>
      <c r="P5" s="57">
        <v>43925</v>
      </c>
      <c r="Q5" s="57">
        <v>41903</v>
      </c>
      <c r="R5" s="57">
        <v>41931</v>
      </c>
      <c r="S5" s="57">
        <v>41993</v>
      </c>
      <c r="T5" s="57">
        <v>41939</v>
      </c>
      <c r="U5" s="57">
        <v>72686</v>
      </c>
      <c r="V5" s="57">
        <f t="shared" si="3"/>
        <v>72686</v>
      </c>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IV5" s="55"/>
    </row>
    <row r="6" spans="1:256" s="58" customFormat="1" x14ac:dyDescent="0.2">
      <c r="A6" s="58">
        <f t="shared" si="0"/>
        <v>41946</v>
      </c>
      <c r="B6" s="58">
        <f t="shared" si="0"/>
        <v>41946</v>
      </c>
      <c r="C6" s="58">
        <f t="shared" si="0"/>
        <v>41946</v>
      </c>
      <c r="D6" s="38" t="s">
        <v>101</v>
      </c>
      <c r="E6" s="59"/>
      <c r="F6" s="53">
        <v>41946</v>
      </c>
      <c r="G6" s="53">
        <v>41946</v>
      </c>
      <c r="H6" s="53">
        <v>41946</v>
      </c>
      <c r="I6" s="60">
        <f t="shared" si="1"/>
        <v>46041</v>
      </c>
      <c r="J6" s="60">
        <f t="shared" si="2"/>
        <v>46048</v>
      </c>
      <c r="K6" s="60">
        <v>41946</v>
      </c>
      <c r="L6" s="60">
        <v>41946</v>
      </c>
      <c r="M6" s="60">
        <v>41946</v>
      </c>
      <c r="N6" s="60">
        <v>41946</v>
      </c>
      <c r="O6" s="60">
        <v>41939</v>
      </c>
      <c r="P6" s="60">
        <v>43941</v>
      </c>
      <c r="Q6" s="60">
        <v>41911</v>
      </c>
      <c r="R6" s="60">
        <v>41946</v>
      </c>
      <c r="S6" s="60">
        <v>42009</v>
      </c>
      <c r="T6" s="60">
        <v>41944</v>
      </c>
      <c r="U6" s="60">
        <v>72686</v>
      </c>
      <c r="V6" s="60">
        <f t="shared" si="3"/>
        <v>72686</v>
      </c>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IV6" s="38"/>
    </row>
    <row r="7" spans="1:256" x14ac:dyDescent="0.2">
      <c r="A7" s="50">
        <f t="shared" si="0"/>
        <v>41994</v>
      </c>
      <c r="B7" s="50">
        <f t="shared" si="0"/>
        <v>41994</v>
      </c>
      <c r="C7" s="50">
        <f t="shared" si="0"/>
        <v>41994</v>
      </c>
      <c r="D7" t="s">
        <v>103</v>
      </c>
      <c r="F7" s="57">
        <v>41994</v>
      </c>
      <c r="G7" s="57">
        <v>41994</v>
      </c>
      <c r="H7" s="57">
        <v>41994</v>
      </c>
      <c r="I7" s="60">
        <f t="shared" si="1"/>
        <v>46048</v>
      </c>
      <c r="J7" s="60">
        <f t="shared" si="2"/>
        <v>46055</v>
      </c>
      <c r="K7" s="53">
        <v>41994</v>
      </c>
      <c r="L7" s="53">
        <v>41994</v>
      </c>
      <c r="M7" s="53">
        <v>41994</v>
      </c>
      <c r="N7" s="53">
        <v>41994</v>
      </c>
      <c r="O7" s="53">
        <v>41987</v>
      </c>
      <c r="P7" s="53">
        <v>43988</v>
      </c>
      <c r="Q7" s="53">
        <v>41944</v>
      </c>
      <c r="R7" s="53">
        <v>41993</v>
      </c>
      <c r="S7" s="53">
        <v>42049</v>
      </c>
      <c r="T7" s="53">
        <v>41995</v>
      </c>
      <c r="U7" s="53">
        <v>72686</v>
      </c>
      <c r="V7" s="53">
        <f t="shared" si="3"/>
        <v>72686</v>
      </c>
      <c r="W7"/>
      <c r="X7"/>
      <c r="Y7"/>
      <c r="Z7"/>
      <c r="AA7"/>
      <c r="AB7"/>
      <c r="AC7"/>
      <c r="AD7"/>
      <c r="AE7"/>
      <c r="AF7"/>
      <c r="AG7"/>
      <c r="AH7"/>
      <c r="AI7"/>
      <c r="AJ7"/>
      <c r="AK7"/>
      <c r="AL7"/>
      <c r="AM7"/>
      <c r="AN7"/>
      <c r="AO7"/>
      <c r="AP7"/>
      <c r="AQ7"/>
      <c r="AR7"/>
      <c r="AS7"/>
      <c r="AT7"/>
      <c r="AU7"/>
      <c r="AV7"/>
      <c r="AW7"/>
      <c r="AX7"/>
      <c r="AY7"/>
      <c r="AZ7"/>
    </row>
    <row r="8" spans="1:256" x14ac:dyDescent="0.2">
      <c r="A8" s="50">
        <f t="shared" si="0"/>
        <v>42009</v>
      </c>
      <c r="B8" s="50">
        <f t="shared" si="0"/>
        <v>42009</v>
      </c>
      <c r="C8" s="50">
        <f t="shared" si="0"/>
        <v>42009</v>
      </c>
      <c r="D8" t="s">
        <v>101</v>
      </c>
      <c r="F8" s="60">
        <v>42009</v>
      </c>
      <c r="G8" s="60">
        <v>42009</v>
      </c>
      <c r="H8" s="60">
        <v>42009</v>
      </c>
      <c r="I8" s="60">
        <f t="shared" si="1"/>
        <v>46055</v>
      </c>
      <c r="J8" s="60">
        <f t="shared" si="2"/>
        <v>46062</v>
      </c>
      <c r="K8" s="53">
        <v>42009</v>
      </c>
      <c r="L8" s="53">
        <v>42009</v>
      </c>
      <c r="M8" s="53">
        <v>42009</v>
      </c>
      <c r="N8" s="53">
        <v>42009</v>
      </c>
      <c r="O8" s="53">
        <v>42016</v>
      </c>
      <c r="P8" s="53">
        <v>44004</v>
      </c>
      <c r="Q8" s="53">
        <v>41955</v>
      </c>
      <c r="R8" s="53">
        <v>42033</v>
      </c>
      <c r="S8" s="53">
        <v>42065</v>
      </c>
      <c r="T8" s="53">
        <v>42006</v>
      </c>
      <c r="U8" s="53">
        <v>72686</v>
      </c>
      <c r="V8" s="53">
        <f t="shared" si="3"/>
        <v>72686</v>
      </c>
      <c r="W8"/>
      <c r="X8"/>
      <c r="Y8"/>
      <c r="Z8"/>
      <c r="AA8"/>
      <c r="AB8"/>
      <c r="AC8"/>
      <c r="AD8"/>
      <c r="AE8"/>
      <c r="AF8"/>
      <c r="AG8"/>
      <c r="AH8"/>
      <c r="AI8"/>
      <c r="AJ8"/>
      <c r="AK8"/>
      <c r="AL8"/>
      <c r="AM8"/>
      <c r="AN8"/>
      <c r="AO8"/>
      <c r="AP8"/>
      <c r="AQ8"/>
      <c r="AR8"/>
      <c r="AS8"/>
      <c r="AT8"/>
      <c r="AU8"/>
      <c r="AV8"/>
      <c r="AW8"/>
      <c r="AX8"/>
      <c r="AY8"/>
      <c r="AZ8"/>
    </row>
    <row r="9" spans="1:256" s="54" customFormat="1" x14ac:dyDescent="0.2">
      <c r="A9" s="54">
        <f t="shared" si="0"/>
        <v>42043</v>
      </c>
      <c r="B9" s="54">
        <f t="shared" si="0"/>
        <v>42057</v>
      </c>
      <c r="C9" s="54">
        <f t="shared" si="0"/>
        <v>42050</v>
      </c>
      <c r="D9" s="55" t="s">
        <v>104</v>
      </c>
      <c r="E9" s="56"/>
      <c r="F9" s="53">
        <v>42043</v>
      </c>
      <c r="G9" s="53">
        <v>42057</v>
      </c>
      <c r="H9" s="53">
        <v>42050</v>
      </c>
      <c r="I9" s="60">
        <f t="shared" si="1"/>
        <v>46062</v>
      </c>
      <c r="J9" s="60">
        <f t="shared" si="2"/>
        <v>46069</v>
      </c>
      <c r="K9" s="57">
        <v>42057</v>
      </c>
      <c r="L9" s="53">
        <v>42047</v>
      </c>
      <c r="M9" s="53">
        <v>42050</v>
      </c>
      <c r="N9" s="57">
        <v>42046</v>
      </c>
      <c r="O9" s="57">
        <v>42064</v>
      </c>
      <c r="P9" s="57">
        <v>44051</v>
      </c>
      <c r="Q9" s="57">
        <v>41987</v>
      </c>
      <c r="R9" s="57">
        <v>42078</v>
      </c>
      <c r="S9" s="57">
        <v>42112</v>
      </c>
      <c r="T9" s="57">
        <v>42051</v>
      </c>
      <c r="U9" s="57">
        <v>72686</v>
      </c>
      <c r="V9" s="57">
        <f t="shared" si="3"/>
        <v>72686</v>
      </c>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IV9" s="55"/>
    </row>
    <row r="10" spans="1:256" s="58" customFormat="1" x14ac:dyDescent="0.2">
      <c r="A10" s="58">
        <f t="shared" si="0"/>
        <v>42058</v>
      </c>
      <c r="B10" s="58">
        <f t="shared" si="0"/>
        <v>42072</v>
      </c>
      <c r="C10" s="58">
        <f t="shared" si="0"/>
        <v>42065</v>
      </c>
      <c r="D10" s="38" t="s">
        <v>101</v>
      </c>
      <c r="E10" s="59"/>
      <c r="F10" s="53">
        <v>42058</v>
      </c>
      <c r="G10" s="53">
        <v>42072</v>
      </c>
      <c r="H10" s="53">
        <v>42065</v>
      </c>
      <c r="I10" s="60">
        <f t="shared" si="1"/>
        <v>46069</v>
      </c>
      <c r="J10" s="60">
        <f t="shared" si="2"/>
        <v>46076</v>
      </c>
      <c r="K10" s="60">
        <v>42072</v>
      </c>
      <c r="L10" s="60">
        <v>42058</v>
      </c>
      <c r="M10" s="60">
        <v>42065</v>
      </c>
      <c r="N10" s="60">
        <v>42058</v>
      </c>
      <c r="O10" s="60">
        <v>42079</v>
      </c>
      <c r="P10" s="60">
        <v>44067</v>
      </c>
      <c r="Q10" s="60">
        <v>42016</v>
      </c>
      <c r="R10" s="60">
        <v>42089</v>
      </c>
      <c r="S10" s="60">
        <v>42128</v>
      </c>
      <c r="T10" s="60">
        <v>42058</v>
      </c>
      <c r="U10" s="60">
        <v>72686</v>
      </c>
      <c r="V10" s="60">
        <f t="shared" si="3"/>
        <v>72686</v>
      </c>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IV10" s="38"/>
    </row>
    <row r="11" spans="1:256" x14ac:dyDescent="0.2">
      <c r="A11" s="50">
        <f t="shared" si="0"/>
        <v>42106</v>
      </c>
      <c r="B11" s="50">
        <f t="shared" si="0"/>
        <v>42120</v>
      </c>
      <c r="C11" s="50">
        <f t="shared" si="0"/>
        <v>42113</v>
      </c>
      <c r="D11" t="s">
        <v>105</v>
      </c>
      <c r="F11" s="57">
        <v>42106</v>
      </c>
      <c r="G11" s="57">
        <v>42120</v>
      </c>
      <c r="H11" s="57">
        <v>42113</v>
      </c>
      <c r="I11" s="60">
        <f t="shared" si="1"/>
        <v>46076</v>
      </c>
      <c r="J11" s="60">
        <f t="shared" si="2"/>
        <v>46083</v>
      </c>
      <c r="K11" s="53">
        <v>42120</v>
      </c>
      <c r="L11" s="57">
        <v>42092</v>
      </c>
      <c r="M11" s="53">
        <v>42120</v>
      </c>
      <c r="N11" s="53">
        <v>42092</v>
      </c>
      <c r="O11" s="53">
        <v>42125</v>
      </c>
      <c r="P11" s="53">
        <v>44114</v>
      </c>
      <c r="Q11" s="53">
        <v>42050</v>
      </c>
      <c r="R11" s="53">
        <v>42132</v>
      </c>
      <c r="S11" s="53">
        <v>42189</v>
      </c>
      <c r="T11" s="53">
        <v>42100</v>
      </c>
      <c r="U11" s="53">
        <v>72686</v>
      </c>
      <c r="V11" s="53">
        <f t="shared" si="3"/>
        <v>72686</v>
      </c>
      <c r="W11"/>
      <c r="X11"/>
      <c r="Y11"/>
      <c r="Z11"/>
      <c r="AA11"/>
      <c r="AB11"/>
      <c r="AC11"/>
      <c r="AD11"/>
      <c r="AE11"/>
      <c r="AF11"/>
      <c r="AG11"/>
      <c r="AH11"/>
      <c r="AI11"/>
      <c r="AJ11"/>
      <c r="AK11"/>
      <c r="AL11"/>
      <c r="AM11"/>
      <c r="AN11"/>
      <c r="AO11"/>
      <c r="AP11"/>
      <c r="AQ11"/>
      <c r="AR11"/>
      <c r="AS11"/>
      <c r="AT11"/>
      <c r="AU11"/>
      <c r="AV11"/>
      <c r="AW11"/>
      <c r="AX11"/>
      <c r="AY11"/>
      <c r="AZ11"/>
    </row>
    <row r="12" spans="1:256" x14ac:dyDescent="0.2">
      <c r="A12" s="50">
        <f t="shared" si="0"/>
        <v>42121</v>
      </c>
      <c r="B12" s="50">
        <f t="shared" si="0"/>
        <v>42135</v>
      </c>
      <c r="C12" s="50">
        <f t="shared" si="0"/>
        <v>42128</v>
      </c>
      <c r="D12" t="s">
        <v>101</v>
      </c>
      <c r="F12" s="60">
        <v>42121</v>
      </c>
      <c r="G12" s="60">
        <v>42135</v>
      </c>
      <c r="H12" s="60">
        <v>42128</v>
      </c>
      <c r="I12" s="60">
        <f t="shared" si="1"/>
        <v>46083</v>
      </c>
      <c r="J12" s="60">
        <f t="shared" si="2"/>
        <v>46090</v>
      </c>
      <c r="K12" s="53">
        <v>42135</v>
      </c>
      <c r="L12" s="60">
        <v>42107</v>
      </c>
      <c r="M12" s="53">
        <v>42135</v>
      </c>
      <c r="N12" s="53">
        <v>42107</v>
      </c>
      <c r="O12" s="53">
        <v>42135</v>
      </c>
      <c r="P12" s="53">
        <v>44130</v>
      </c>
      <c r="Q12" s="53">
        <v>42058</v>
      </c>
      <c r="R12" s="53">
        <v>42142</v>
      </c>
      <c r="S12" s="53">
        <v>42251</v>
      </c>
      <c r="T12" s="53">
        <v>42114</v>
      </c>
      <c r="U12" s="53">
        <v>72686</v>
      </c>
      <c r="V12" s="53">
        <f t="shared" si="3"/>
        <v>72686</v>
      </c>
      <c r="W12"/>
      <c r="X12"/>
      <c r="Y12"/>
      <c r="Z12"/>
      <c r="AA12"/>
      <c r="AB12"/>
      <c r="AC12"/>
      <c r="AD12"/>
      <c r="AE12"/>
      <c r="AF12"/>
      <c r="AG12"/>
      <c r="AH12"/>
      <c r="AI12"/>
      <c r="AJ12"/>
      <c r="AK12"/>
      <c r="AL12"/>
      <c r="AM12"/>
      <c r="AN12"/>
      <c r="AO12"/>
      <c r="AP12"/>
      <c r="AQ12"/>
      <c r="AR12"/>
      <c r="AS12"/>
      <c r="AT12"/>
      <c r="AU12"/>
      <c r="AV12"/>
      <c r="AW12"/>
      <c r="AX12"/>
      <c r="AY12"/>
      <c r="AZ12"/>
    </row>
    <row r="13" spans="1:256" s="54" customFormat="1" x14ac:dyDescent="0.2">
      <c r="A13" s="54">
        <f t="shared" si="0"/>
        <v>42190</v>
      </c>
      <c r="B13" s="54">
        <f t="shared" si="0"/>
        <v>42190</v>
      </c>
      <c r="C13" s="54">
        <f t="shared" si="0"/>
        <v>42190</v>
      </c>
      <c r="D13" s="55" t="s">
        <v>106</v>
      </c>
      <c r="E13" s="56"/>
      <c r="F13" s="53">
        <v>42190</v>
      </c>
      <c r="G13" s="53">
        <v>42190</v>
      </c>
      <c r="H13" s="53">
        <v>42190</v>
      </c>
      <c r="I13" s="60">
        <f t="shared" si="1"/>
        <v>46090</v>
      </c>
      <c r="J13" s="60">
        <f t="shared" si="2"/>
        <v>46097</v>
      </c>
      <c r="K13" s="57">
        <v>42194</v>
      </c>
      <c r="L13" s="53">
        <v>42138</v>
      </c>
      <c r="M13" s="57">
        <v>42190</v>
      </c>
      <c r="N13" s="57">
        <v>42146</v>
      </c>
      <c r="O13" s="57">
        <v>42194</v>
      </c>
      <c r="P13" s="57">
        <v>44184</v>
      </c>
      <c r="Q13" s="57">
        <v>42092</v>
      </c>
      <c r="R13" s="57">
        <v>42193</v>
      </c>
      <c r="S13" s="57">
        <v>42299</v>
      </c>
      <c r="T13" s="57">
        <v>42186</v>
      </c>
      <c r="U13" s="57">
        <v>72686</v>
      </c>
      <c r="V13" s="57">
        <f t="shared" si="3"/>
        <v>72686</v>
      </c>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IV13" s="55"/>
    </row>
    <row r="14" spans="1:256" s="58" customFormat="1" x14ac:dyDescent="0.2">
      <c r="A14" s="58">
        <f t="shared" si="0"/>
        <v>42248</v>
      </c>
      <c r="B14" s="58">
        <f t="shared" si="0"/>
        <v>42248</v>
      </c>
      <c r="C14" s="58">
        <f t="shared" si="0"/>
        <v>42248</v>
      </c>
      <c r="D14" s="38" t="s">
        <v>101</v>
      </c>
      <c r="E14" s="59"/>
      <c r="F14" s="53">
        <v>42248</v>
      </c>
      <c r="G14" s="53">
        <v>42248</v>
      </c>
      <c r="H14" s="53">
        <v>42248</v>
      </c>
      <c r="I14" s="60">
        <f t="shared" si="1"/>
        <v>46097</v>
      </c>
      <c r="J14" s="60">
        <f t="shared" si="2"/>
        <v>46104</v>
      </c>
      <c r="K14" s="60">
        <v>42250</v>
      </c>
      <c r="L14" s="60">
        <v>42142</v>
      </c>
      <c r="M14" s="60">
        <v>42249</v>
      </c>
      <c r="N14" s="60">
        <v>42150</v>
      </c>
      <c r="O14" s="60">
        <v>42241</v>
      </c>
      <c r="P14" s="60">
        <v>44242</v>
      </c>
      <c r="Q14" s="60">
        <v>42107</v>
      </c>
      <c r="R14" s="60">
        <v>42234</v>
      </c>
      <c r="S14" s="60">
        <v>42310</v>
      </c>
      <c r="T14" s="60">
        <v>42248</v>
      </c>
      <c r="U14" s="60">
        <v>72686</v>
      </c>
      <c r="V14" s="60">
        <f t="shared" si="3"/>
        <v>72686</v>
      </c>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IV14" s="38"/>
    </row>
    <row r="15" spans="1:256" x14ac:dyDescent="0.2">
      <c r="A15" s="50">
        <f t="shared" si="0"/>
        <v>42295</v>
      </c>
      <c r="B15" s="50">
        <f t="shared" si="0"/>
        <v>42295</v>
      </c>
      <c r="C15" s="50">
        <f t="shared" si="0"/>
        <v>42295</v>
      </c>
      <c r="D15" t="s">
        <v>102</v>
      </c>
      <c r="F15" s="57">
        <v>42295</v>
      </c>
      <c r="G15" s="57">
        <v>42295</v>
      </c>
      <c r="H15" s="57">
        <v>42295</v>
      </c>
      <c r="I15" s="60">
        <f t="shared" si="1"/>
        <v>46104</v>
      </c>
      <c r="J15" s="60">
        <f t="shared" si="2"/>
        <v>46111</v>
      </c>
      <c r="K15" s="53">
        <v>42295</v>
      </c>
      <c r="L15" s="53">
        <v>42190</v>
      </c>
      <c r="M15" s="53">
        <v>42295</v>
      </c>
      <c r="N15" s="53">
        <v>42190</v>
      </c>
      <c r="O15" s="53">
        <v>42288</v>
      </c>
      <c r="P15" s="53">
        <v>44289</v>
      </c>
      <c r="Q15" s="53">
        <v>42125</v>
      </c>
      <c r="R15" s="53">
        <v>42288</v>
      </c>
      <c r="S15" s="53">
        <v>42357</v>
      </c>
      <c r="T15" s="53">
        <v>42310</v>
      </c>
      <c r="U15" s="53">
        <v>72686</v>
      </c>
      <c r="V15" s="53">
        <f t="shared" si="3"/>
        <v>72686</v>
      </c>
      <c r="W15"/>
      <c r="X15"/>
      <c r="Y15"/>
      <c r="Z15"/>
      <c r="AA15"/>
      <c r="AB15"/>
      <c r="AC15"/>
      <c r="AD15"/>
      <c r="AE15"/>
      <c r="AF15"/>
      <c r="AG15"/>
      <c r="AH15"/>
      <c r="AI15"/>
      <c r="AJ15"/>
      <c r="AK15"/>
      <c r="AL15"/>
      <c r="AM15"/>
      <c r="AN15"/>
      <c r="AO15"/>
      <c r="AP15"/>
      <c r="AQ15"/>
      <c r="AR15"/>
      <c r="AS15"/>
      <c r="AT15"/>
      <c r="AU15"/>
      <c r="AV15"/>
      <c r="AW15"/>
      <c r="AX15"/>
      <c r="AY15"/>
      <c r="AZ15"/>
    </row>
    <row r="16" spans="1:256" x14ac:dyDescent="0.2">
      <c r="A16" s="50">
        <f t="shared" si="0"/>
        <v>42310</v>
      </c>
      <c r="B16" s="50">
        <f t="shared" si="0"/>
        <v>42310</v>
      </c>
      <c r="C16" s="50">
        <f t="shared" si="0"/>
        <v>42310</v>
      </c>
      <c r="D16" t="s">
        <v>101</v>
      </c>
      <c r="F16" s="60">
        <v>42310</v>
      </c>
      <c r="G16" s="60">
        <v>42310</v>
      </c>
      <c r="H16" s="60">
        <v>42310</v>
      </c>
      <c r="I16" s="60">
        <f t="shared" si="1"/>
        <v>46111</v>
      </c>
      <c r="J16" s="60">
        <f t="shared" si="2"/>
        <v>46118</v>
      </c>
      <c r="K16" s="53">
        <v>42310</v>
      </c>
      <c r="L16" s="53">
        <v>42247</v>
      </c>
      <c r="M16" s="60">
        <v>42310</v>
      </c>
      <c r="N16" s="53">
        <v>42248</v>
      </c>
      <c r="O16" s="53">
        <v>42303</v>
      </c>
      <c r="P16" s="53">
        <v>44305</v>
      </c>
      <c r="Q16" s="53">
        <v>42128</v>
      </c>
      <c r="R16" s="53">
        <v>42303</v>
      </c>
      <c r="S16" s="53">
        <v>42373</v>
      </c>
      <c r="T16" s="53">
        <v>42317</v>
      </c>
      <c r="U16" s="53">
        <v>72686</v>
      </c>
      <c r="V16" s="53">
        <f t="shared" si="3"/>
        <v>72686</v>
      </c>
      <c r="W16"/>
      <c r="X16"/>
      <c r="Y16"/>
      <c r="Z16"/>
      <c r="AA16"/>
      <c r="AB16"/>
      <c r="AC16"/>
      <c r="AD16"/>
      <c r="AE16"/>
      <c r="AF16"/>
      <c r="AG16"/>
      <c r="AH16"/>
      <c r="AI16"/>
      <c r="AJ16"/>
      <c r="AK16"/>
      <c r="AL16"/>
      <c r="AM16"/>
      <c r="AN16"/>
      <c r="AO16"/>
      <c r="AP16"/>
      <c r="AQ16"/>
      <c r="AR16"/>
      <c r="AS16"/>
      <c r="AT16"/>
      <c r="AU16"/>
      <c r="AV16"/>
      <c r="AW16"/>
      <c r="AX16"/>
      <c r="AY16"/>
      <c r="AZ16"/>
    </row>
    <row r="17" spans="1:256" s="54" customFormat="1" x14ac:dyDescent="0.2">
      <c r="A17" s="54">
        <f t="shared" si="0"/>
        <v>42358</v>
      </c>
      <c r="B17" s="54">
        <f t="shared" si="0"/>
        <v>42358</v>
      </c>
      <c r="C17" s="54">
        <f t="shared" si="0"/>
        <v>42358</v>
      </c>
      <c r="D17" s="55" t="s">
        <v>103</v>
      </c>
      <c r="E17" s="56"/>
      <c r="F17" s="53">
        <v>42358</v>
      </c>
      <c r="G17" s="53">
        <v>42358</v>
      </c>
      <c r="H17" s="53">
        <v>42358</v>
      </c>
      <c r="I17" s="60">
        <f t="shared" si="1"/>
        <v>46118</v>
      </c>
      <c r="J17" s="60">
        <f t="shared" si="2"/>
        <v>46125</v>
      </c>
      <c r="K17" s="57">
        <v>42358</v>
      </c>
      <c r="L17" s="57">
        <v>42295</v>
      </c>
      <c r="M17" s="53">
        <v>42358</v>
      </c>
      <c r="N17" s="57">
        <v>42298</v>
      </c>
      <c r="O17" s="57">
        <v>42351</v>
      </c>
      <c r="P17" s="57">
        <v>44352</v>
      </c>
      <c r="Q17" s="57">
        <v>42132</v>
      </c>
      <c r="R17" s="57">
        <v>42358</v>
      </c>
      <c r="S17" s="57">
        <v>42413</v>
      </c>
      <c r="T17" s="57">
        <v>42359</v>
      </c>
      <c r="U17" s="57">
        <v>72686</v>
      </c>
      <c r="V17" s="57">
        <f t="shared" si="3"/>
        <v>72686</v>
      </c>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IV17" s="55"/>
    </row>
    <row r="18" spans="1:256" s="58" customFormat="1" x14ac:dyDescent="0.2">
      <c r="A18" s="58">
        <f t="shared" si="0"/>
        <v>42373</v>
      </c>
      <c r="B18" s="58">
        <f t="shared" si="0"/>
        <v>42373</v>
      </c>
      <c r="C18" s="58">
        <f t="shared" si="0"/>
        <v>42373</v>
      </c>
      <c r="D18" s="38" t="s">
        <v>101</v>
      </c>
      <c r="E18" s="59"/>
      <c r="F18" s="53">
        <v>42373</v>
      </c>
      <c r="G18" s="53">
        <v>42373</v>
      </c>
      <c r="H18" s="53">
        <v>42373</v>
      </c>
      <c r="I18" s="60">
        <f t="shared" si="1"/>
        <v>46125</v>
      </c>
      <c r="J18" s="60">
        <f t="shared" si="2"/>
        <v>46132</v>
      </c>
      <c r="K18" s="57">
        <v>42373</v>
      </c>
      <c r="L18" s="60">
        <v>42311</v>
      </c>
      <c r="M18" s="53">
        <v>42373</v>
      </c>
      <c r="N18" s="60">
        <v>42311</v>
      </c>
      <c r="O18" s="60">
        <v>42380</v>
      </c>
      <c r="P18" s="60">
        <v>44368</v>
      </c>
      <c r="Q18" s="60">
        <v>42135</v>
      </c>
      <c r="R18" s="60">
        <v>42397</v>
      </c>
      <c r="S18" s="60">
        <v>42429</v>
      </c>
      <c r="T18" s="60">
        <v>42373</v>
      </c>
      <c r="U18" s="60">
        <v>72686</v>
      </c>
      <c r="V18" s="60">
        <f t="shared" si="3"/>
        <v>72686</v>
      </c>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IV18" s="38"/>
    </row>
    <row r="19" spans="1:256" x14ac:dyDescent="0.2">
      <c r="A19" s="50">
        <f t="shared" si="0"/>
        <v>42414</v>
      </c>
      <c r="B19" s="50">
        <f t="shared" si="0"/>
        <v>42407</v>
      </c>
      <c r="C19" s="50">
        <f t="shared" si="0"/>
        <v>42421</v>
      </c>
      <c r="D19" t="s">
        <v>104</v>
      </c>
      <c r="F19" s="57">
        <v>42414</v>
      </c>
      <c r="G19" s="57">
        <v>42407</v>
      </c>
      <c r="H19" s="57">
        <v>42421</v>
      </c>
      <c r="I19" s="60">
        <f t="shared" si="1"/>
        <v>46132</v>
      </c>
      <c r="J19" s="60">
        <f t="shared" si="2"/>
        <v>46139</v>
      </c>
      <c r="K19" s="57">
        <v>42421</v>
      </c>
      <c r="L19" s="53">
        <v>42358</v>
      </c>
      <c r="M19" s="57">
        <v>42407</v>
      </c>
      <c r="N19" s="53">
        <v>42358</v>
      </c>
      <c r="O19" s="53">
        <v>42428</v>
      </c>
      <c r="P19" s="53">
        <v>44415</v>
      </c>
      <c r="Q19" s="53">
        <v>42138</v>
      </c>
      <c r="R19" s="53">
        <v>42439</v>
      </c>
      <c r="S19" s="53">
        <v>42476</v>
      </c>
      <c r="T19" s="53">
        <v>42408</v>
      </c>
      <c r="U19" s="53">
        <v>72686</v>
      </c>
      <c r="V19" s="53">
        <f t="shared" si="3"/>
        <v>72686</v>
      </c>
      <c r="W19"/>
      <c r="X19"/>
      <c r="Y19"/>
      <c r="Z19"/>
      <c r="AA19"/>
      <c r="AB19"/>
      <c r="AC19"/>
      <c r="AD19"/>
      <c r="AE19"/>
      <c r="AF19"/>
      <c r="AG19"/>
      <c r="AH19"/>
      <c r="AI19"/>
      <c r="AJ19"/>
      <c r="AK19"/>
      <c r="AL19"/>
      <c r="AM19"/>
      <c r="AN19"/>
      <c r="AO19"/>
      <c r="AP19"/>
      <c r="AQ19"/>
      <c r="AR19"/>
      <c r="AS19"/>
      <c r="AT19"/>
      <c r="AU19"/>
      <c r="AV19"/>
      <c r="AW19"/>
      <c r="AX19"/>
      <c r="AY19"/>
      <c r="AZ19"/>
    </row>
    <row r="20" spans="1:256" x14ac:dyDescent="0.2">
      <c r="A20" s="50">
        <f t="shared" si="0"/>
        <v>42429</v>
      </c>
      <c r="B20" s="50">
        <f t="shared" si="0"/>
        <v>42422</v>
      </c>
      <c r="C20" s="50">
        <f t="shared" si="0"/>
        <v>42436</v>
      </c>
      <c r="D20" t="s">
        <v>101</v>
      </c>
      <c r="F20" s="60">
        <v>42429</v>
      </c>
      <c r="G20" s="60">
        <v>42422</v>
      </c>
      <c r="H20" s="60">
        <v>42436</v>
      </c>
      <c r="I20" s="60">
        <f t="shared" si="1"/>
        <v>46139</v>
      </c>
      <c r="J20" s="60">
        <f t="shared" si="2"/>
        <v>46146</v>
      </c>
      <c r="K20" s="57">
        <v>42436</v>
      </c>
      <c r="L20" s="53">
        <v>42373</v>
      </c>
      <c r="M20" s="60">
        <v>42422</v>
      </c>
      <c r="N20" s="53">
        <v>42373</v>
      </c>
      <c r="O20" s="53">
        <v>42443</v>
      </c>
      <c r="P20" s="53">
        <v>44431</v>
      </c>
      <c r="Q20" s="53">
        <v>42142</v>
      </c>
      <c r="R20" s="53">
        <v>42450</v>
      </c>
      <c r="S20" s="53">
        <v>42492</v>
      </c>
      <c r="T20" s="53">
        <v>42415</v>
      </c>
      <c r="U20" s="53">
        <v>72686</v>
      </c>
      <c r="V20" s="53">
        <f t="shared" si="3"/>
        <v>72686</v>
      </c>
      <c r="W20"/>
      <c r="X20"/>
      <c r="Y20"/>
      <c r="Z20"/>
      <c r="AA20"/>
      <c r="AB20"/>
      <c r="AC20"/>
      <c r="AD20"/>
      <c r="AE20"/>
      <c r="AF20"/>
      <c r="AG20"/>
      <c r="AH20"/>
      <c r="AI20"/>
      <c r="AJ20"/>
      <c r="AK20"/>
      <c r="AL20"/>
      <c r="AM20"/>
      <c r="AN20"/>
      <c r="AO20"/>
      <c r="AP20"/>
      <c r="AQ20"/>
      <c r="AR20"/>
      <c r="AS20"/>
      <c r="AT20"/>
      <c r="AU20"/>
      <c r="AV20"/>
      <c r="AW20"/>
      <c r="AX20"/>
      <c r="AY20"/>
      <c r="AZ20"/>
    </row>
    <row r="21" spans="1:256" s="54" customFormat="1" x14ac:dyDescent="0.2">
      <c r="A21" s="54">
        <f t="shared" si="0"/>
        <v>42470</v>
      </c>
      <c r="B21" s="54">
        <f t="shared" si="0"/>
        <v>42463</v>
      </c>
      <c r="C21" s="54">
        <f t="shared" si="0"/>
        <v>42477</v>
      </c>
      <c r="D21" s="55" t="s">
        <v>105</v>
      </c>
      <c r="E21" s="56"/>
      <c r="F21" s="53">
        <v>42470</v>
      </c>
      <c r="G21" s="53">
        <v>42463</v>
      </c>
      <c r="H21" s="53">
        <v>42477</v>
      </c>
      <c r="I21" s="60">
        <f t="shared" si="1"/>
        <v>46146</v>
      </c>
      <c r="J21" s="60">
        <f t="shared" si="2"/>
        <v>46153</v>
      </c>
      <c r="K21" s="57">
        <v>42484</v>
      </c>
      <c r="L21" s="57">
        <v>42404</v>
      </c>
      <c r="M21" s="57">
        <v>42477</v>
      </c>
      <c r="N21" s="57">
        <v>42405</v>
      </c>
      <c r="O21" s="57">
        <v>42491</v>
      </c>
      <c r="P21" s="57">
        <v>44478</v>
      </c>
      <c r="Q21" s="57">
        <v>42181</v>
      </c>
      <c r="R21" s="57">
        <v>42495</v>
      </c>
      <c r="S21" s="57">
        <v>42495</v>
      </c>
      <c r="T21" s="57">
        <v>42457</v>
      </c>
      <c r="U21" s="57">
        <v>72686</v>
      </c>
      <c r="V21" s="57">
        <f t="shared" si="3"/>
        <v>72686</v>
      </c>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IV21" s="55"/>
    </row>
    <row r="22" spans="1:256" s="58" customFormat="1" x14ac:dyDescent="0.2">
      <c r="A22" s="58">
        <f t="shared" si="0"/>
        <v>42485</v>
      </c>
      <c r="B22" s="58">
        <f t="shared" si="0"/>
        <v>42478</v>
      </c>
      <c r="C22" s="58">
        <f t="shared" si="0"/>
        <v>42492</v>
      </c>
      <c r="D22" s="38" t="s">
        <v>101</v>
      </c>
      <c r="E22" s="59"/>
      <c r="F22" s="53">
        <v>42485</v>
      </c>
      <c r="G22" s="53">
        <v>42478</v>
      </c>
      <c r="H22" s="53">
        <v>42492</v>
      </c>
      <c r="I22" s="60">
        <f t="shared" si="1"/>
        <v>46153</v>
      </c>
      <c r="J22" s="60">
        <f t="shared" si="2"/>
        <v>46160</v>
      </c>
      <c r="K22" s="57">
        <v>42499</v>
      </c>
      <c r="L22" s="60">
        <v>42415</v>
      </c>
      <c r="M22" s="60">
        <v>42492</v>
      </c>
      <c r="N22" s="60">
        <v>42415</v>
      </c>
      <c r="O22" s="60">
        <v>42499</v>
      </c>
      <c r="P22" s="60">
        <v>44494</v>
      </c>
      <c r="Q22" s="60">
        <v>42228</v>
      </c>
      <c r="R22" s="60">
        <v>42507</v>
      </c>
      <c r="S22" s="60">
        <v>42499</v>
      </c>
      <c r="T22" s="60">
        <v>42471</v>
      </c>
      <c r="U22" s="60">
        <v>72686</v>
      </c>
      <c r="V22" s="60">
        <f t="shared" si="3"/>
        <v>72686</v>
      </c>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IV22" s="38"/>
    </row>
    <row r="23" spans="1:256" x14ac:dyDescent="0.2">
      <c r="A23" s="50">
        <f t="shared" ref="A23:C42" si="4">INDEX($E23:$AZ23,1,MATCH(A$2,$E$2:$AZ$2,0))</f>
        <v>42495</v>
      </c>
      <c r="B23" s="50">
        <f t="shared" si="4"/>
        <v>42495</v>
      </c>
      <c r="C23" s="50">
        <f t="shared" si="4"/>
        <v>42495</v>
      </c>
      <c r="D23" t="s">
        <v>106</v>
      </c>
      <c r="F23" s="57">
        <v>42495</v>
      </c>
      <c r="G23" s="57">
        <v>42495</v>
      </c>
      <c r="H23" s="57">
        <v>42495</v>
      </c>
      <c r="I23" s="60">
        <f t="shared" si="1"/>
        <v>46160</v>
      </c>
      <c r="J23" s="60">
        <f t="shared" si="2"/>
        <v>46167</v>
      </c>
      <c r="K23" s="57">
        <v>42558</v>
      </c>
      <c r="L23" s="53">
        <v>42449</v>
      </c>
      <c r="M23" s="57">
        <v>42554</v>
      </c>
      <c r="N23" s="57">
        <v>42453</v>
      </c>
      <c r="O23" s="53">
        <v>42558</v>
      </c>
      <c r="P23" s="53">
        <v>44548</v>
      </c>
      <c r="Q23" s="53">
        <v>42267</v>
      </c>
      <c r="R23" s="53">
        <v>42556</v>
      </c>
      <c r="S23" s="53">
        <v>42553</v>
      </c>
      <c r="T23" s="53">
        <v>42552</v>
      </c>
      <c r="U23" s="53">
        <v>72686</v>
      </c>
      <c r="V23" s="53">
        <f t="shared" si="3"/>
        <v>72686</v>
      </c>
      <c r="W23"/>
      <c r="X23"/>
      <c r="Y23"/>
      <c r="Z23"/>
      <c r="AA23"/>
      <c r="AB23"/>
      <c r="AC23"/>
      <c r="AD23"/>
      <c r="AE23"/>
      <c r="AF23"/>
      <c r="AG23"/>
      <c r="AH23"/>
      <c r="AI23"/>
      <c r="AJ23"/>
      <c r="AK23"/>
      <c r="AL23"/>
      <c r="AM23"/>
      <c r="AN23"/>
      <c r="AO23"/>
      <c r="AP23"/>
      <c r="AQ23"/>
      <c r="AR23"/>
      <c r="AS23"/>
      <c r="AT23"/>
      <c r="AU23"/>
      <c r="AV23"/>
      <c r="AW23"/>
      <c r="AX23"/>
      <c r="AY23"/>
      <c r="AZ23"/>
    </row>
    <row r="24" spans="1:256" x14ac:dyDescent="0.2">
      <c r="A24" s="50">
        <f t="shared" si="4"/>
        <v>42499</v>
      </c>
      <c r="B24" s="50">
        <f t="shared" si="4"/>
        <v>42499</v>
      </c>
      <c r="C24" s="50">
        <f t="shared" si="4"/>
        <v>42499</v>
      </c>
      <c r="D24" s="38" t="s">
        <v>101</v>
      </c>
      <c r="F24" s="60">
        <v>42499</v>
      </c>
      <c r="G24" s="60">
        <v>42499</v>
      </c>
      <c r="H24" s="60">
        <v>42499</v>
      </c>
      <c r="I24" s="60">
        <f t="shared" si="1"/>
        <v>46167</v>
      </c>
      <c r="J24" s="60">
        <f t="shared" si="2"/>
        <v>46174</v>
      </c>
      <c r="K24" s="57">
        <v>42618</v>
      </c>
      <c r="L24" s="53">
        <v>42464</v>
      </c>
      <c r="M24" s="60">
        <v>42615</v>
      </c>
      <c r="N24" s="60">
        <v>42467</v>
      </c>
      <c r="O24" s="53">
        <v>42606</v>
      </c>
      <c r="P24" s="53">
        <v>44606</v>
      </c>
      <c r="Q24" s="53">
        <v>42275</v>
      </c>
      <c r="R24" s="53">
        <v>42599</v>
      </c>
      <c r="S24" s="53">
        <v>42619</v>
      </c>
      <c r="T24" s="53">
        <v>42614</v>
      </c>
      <c r="U24" s="53">
        <v>72686</v>
      </c>
      <c r="V24" s="53">
        <f t="shared" si="3"/>
        <v>72686</v>
      </c>
      <c r="W24"/>
      <c r="X24"/>
      <c r="Y24"/>
      <c r="Z24"/>
      <c r="AA24"/>
      <c r="AB24"/>
      <c r="AC24"/>
      <c r="AD24"/>
      <c r="AE24"/>
      <c r="AF24"/>
      <c r="AG24"/>
      <c r="AH24"/>
      <c r="AI24"/>
      <c r="AJ24"/>
      <c r="AK24"/>
      <c r="AL24"/>
      <c r="AM24"/>
      <c r="AN24"/>
      <c r="AO24"/>
      <c r="AP24"/>
      <c r="AQ24"/>
      <c r="AR24"/>
      <c r="AS24"/>
      <c r="AT24"/>
      <c r="AU24"/>
      <c r="AV24"/>
      <c r="AW24"/>
      <c r="AX24"/>
      <c r="AY24"/>
      <c r="AZ24"/>
    </row>
    <row r="25" spans="1:256" s="54" customFormat="1" x14ac:dyDescent="0.2">
      <c r="A25" s="54">
        <f t="shared" si="4"/>
        <v>42557</v>
      </c>
      <c r="B25" s="54">
        <f t="shared" si="4"/>
        <v>42557</v>
      </c>
      <c r="C25" s="54">
        <f t="shared" si="4"/>
        <v>42557</v>
      </c>
      <c r="D25" t="s">
        <v>102</v>
      </c>
      <c r="E25" s="56"/>
      <c r="F25" s="57">
        <v>42557</v>
      </c>
      <c r="G25" s="57">
        <v>42557</v>
      </c>
      <c r="H25" s="57">
        <v>42557</v>
      </c>
      <c r="I25" s="60">
        <f t="shared" si="1"/>
        <v>46174</v>
      </c>
      <c r="J25" s="60">
        <f t="shared" si="2"/>
        <v>46181</v>
      </c>
      <c r="K25" s="57">
        <v>42663</v>
      </c>
      <c r="L25" s="57">
        <v>42495</v>
      </c>
      <c r="M25" s="53">
        <v>42666</v>
      </c>
      <c r="N25" s="57">
        <v>42495</v>
      </c>
      <c r="O25" s="57">
        <v>42652</v>
      </c>
      <c r="P25" s="57">
        <v>44653</v>
      </c>
      <c r="Q25" s="57">
        <v>42309</v>
      </c>
      <c r="R25" s="57">
        <v>42652</v>
      </c>
      <c r="S25" s="57">
        <v>42665</v>
      </c>
      <c r="T25" s="57">
        <v>42674</v>
      </c>
      <c r="U25" s="57">
        <v>72686</v>
      </c>
      <c r="V25" s="57">
        <f t="shared" si="3"/>
        <v>72686</v>
      </c>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IV25" s="55"/>
    </row>
    <row r="26" spans="1:256" s="58" customFormat="1" x14ac:dyDescent="0.2">
      <c r="A26" s="58">
        <f t="shared" si="4"/>
        <v>42614</v>
      </c>
      <c r="B26" s="58">
        <f t="shared" si="4"/>
        <v>42614</v>
      </c>
      <c r="C26" s="58">
        <f t="shared" si="4"/>
        <v>42614</v>
      </c>
      <c r="D26" t="s">
        <v>101</v>
      </c>
      <c r="E26" s="59"/>
      <c r="F26" s="60">
        <v>42614</v>
      </c>
      <c r="G26" s="60">
        <v>42614</v>
      </c>
      <c r="H26" s="60">
        <v>42614</v>
      </c>
      <c r="I26" s="60">
        <f t="shared" si="1"/>
        <v>46181</v>
      </c>
      <c r="J26" s="60">
        <f t="shared" si="2"/>
        <v>46188</v>
      </c>
      <c r="K26" s="57">
        <v>42677</v>
      </c>
      <c r="L26" s="60">
        <v>42499</v>
      </c>
      <c r="M26" s="53">
        <v>42681</v>
      </c>
      <c r="N26" s="60">
        <v>42499</v>
      </c>
      <c r="O26" s="60">
        <v>42667</v>
      </c>
      <c r="P26" s="60">
        <v>44669</v>
      </c>
      <c r="Q26" s="57">
        <v>42317</v>
      </c>
      <c r="R26" s="60">
        <v>42667</v>
      </c>
      <c r="S26" s="60">
        <v>42676</v>
      </c>
      <c r="T26" s="60">
        <v>42681</v>
      </c>
      <c r="U26" s="60">
        <v>72686</v>
      </c>
      <c r="V26" s="60">
        <f t="shared" si="3"/>
        <v>72686</v>
      </c>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IV26" s="38"/>
    </row>
    <row r="27" spans="1:256" x14ac:dyDescent="0.2">
      <c r="A27" s="50">
        <f t="shared" si="4"/>
        <v>42663</v>
      </c>
      <c r="B27" s="50">
        <f t="shared" si="4"/>
        <v>42663</v>
      </c>
      <c r="C27" s="50">
        <f t="shared" si="4"/>
        <v>42663</v>
      </c>
      <c r="D27" s="55" t="s">
        <v>103</v>
      </c>
      <c r="F27" s="53">
        <v>42663</v>
      </c>
      <c r="G27" s="53">
        <v>42663</v>
      </c>
      <c r="H27" s="53">
        <v>42663</v>
      </c>
      <c r="I27" s="60">
        <f t="shared" si="1"/>
        <v>46188</v>
      </c>
      <c r="J27" s="60">
        <f t="shared" si="2"/>
        <v>46195</v>
      </c>
      <c r="K27" s="57">
        <v>42722</v>
      </c>
      <c r="L27" s="53">
        <v>42554</v>
      </c>
      <c r="M27" s="53">
        <v>42722</v>
      </c>
      <c r="N27" s="53">
        <v>42511</v>
      </c>
      <c r="O27" s="53">
        <v>42715</v>
      </c>
      <c r="P27" s="53">
        <v>44716</v>
      </c>
      <c r="Q27" s="57">
        <v>42351</v>
      </c>
      <c r="R27" s="53">
        <v>42722</v>
      </c>
      <c r="S27" s="53">
        <v>42721</v>
      </c>
      <c r="T27" s="53">
        <v>42730</v>
      </c>
      <c r="U27" s="53">
        <v>72686</v>
      </c>
      <c r="V27" s="53">
        <f t="shared" si="3"/>
        <v>72686</v>
      </c>
      <c r="W27"/>
      <c r="X27"/>
      <c r="Y27"/>
      <c r="Z27"/>
      <c r="AA27"/>
      <c r="AB27"/>
      <c r="AC27"/>
      <c r="AD27"/>
      <c r="AE27"/>
      <c r="AF27"/>
      <c r="AG27"/>
      <c r="AH27"/>
      <c r="AI27"/>
      <c r="AJ27"/>
      <c r="AK27"/>
      <c r="AL27"/>
      <c r="AM27"/>
      <c r="AN27"/>
      <c r="AO27"/>
      <c r="AP27"/>
      <c r="AQ27"/>
      <c r="AR27"/>
      <c r="AS27"/>
      <c r="AT27"/>
      <c r="AU27"/>
      <c r="AV27"/>
      <c r="AW27"/>
      <c r="AX27"/>
      <c r="AY27"/>
      <c r="AZ27"/>
    </row>
    <row r="28" spans="1:256" x14ac:dyDescent="0.2">
      <c r="A28" s="50">
        <f t="shared" si="4"/>
        <v>42677</v>
      </c>
      <c r="B28" s="50">
        <f t="shared" si="4"/>
        <v>42677</v>
      </c>
      <c r="C28" s="50">
        <f t="shared" si="4"/>
        <v>42677</v>
      </c>
      <c r="D28" s="38" t="s">
        <v>101</v>
      </c>
      <c r="F28" s="53">
        <v>42677</v>
      </c>
      <c r="G28" s="53">
        <v>42677</v>
      </c>
      <c r="H28" s="53">
        <v>42677</v>
      </c>
      <c r="I28" s="60">
        <f t="shared" si="1"/>
        <v>46195</v>
      </c>
      <c r="J28" s="60">
        <f t="shared" si="2"/>
        <v>46202</v>
      </c>
      <c r="K28" s="57">
        <v>42738</v>
      </c>
      <c r="L28" s="53">
        <v>42615</v>
      </c>
      <c r="M28" s="60">
        <v>42738</v>
      </c>
      <c r="N28" s="53">
        <v>42514</v>
      </c>
      <c r="O28" s="53">
        <v>42744</v>
      </c>
      <c r="P28" s="53">
        <v>44732</v>
      </c>
      <c r="Q28" s="57">
        <v>42380</v>
      </c>
      <c r="R28" s="53">
        <v>42765</v>
      </c>
      <c r="S28" s="53">
        <v>42738</v>
      </c>
      <c r="T28" s="53">
        <v>42744</v>
      </c>
      <c r="U28" s="53">
        <v>72686</v>
      </c>
      <c r="V28" s="53">
        <f t="shared" si="3"/>
        <v>72686</v>
      </c>
      <c r="W28"/>
      <c r="X28"/>
      <c r="Y28"/>
      <c r="Z28"/>
      <c r="AA28"/>
      <c r="AB28"/>
      <c r="AC28"/>
      <c r="AD28"/>
      <c r="AE28"/>
      <c r="AF28"/>
      <c r="AG28"/>
      <c r="AH28"/>
      <c r="AI28"/>
      <c r="AJ28"/>
      <c r="AK28"/>
      <c r="AL28"/>
      <c r="AM28"/>
      <c r="AN28"/>
      <c r="AO28"/>
      <c r="AP28"/>
      <c r="AQ28"/>
      <c r="AR28"/>
      <c r="AS28"/>
      <c r="AT28"/>
      <c r="AU28"/>
      <c r="AV28"/>
      <c r="AW28"/>
      <c r="AX28"/>
      <c r="AY28"/>
      <c r="AZ28"/>
    </row>
    <row r="29" spans="1:256" s="54" customFormat="1" x14ac:dyDescent="0.2">
      <c r="A29" s="54">
        <f t="shared" si="4"/>
        <v>42722</v>
      </c>
      <c r="B29" s="54">
        <f t="shared" si="4"/>
        <v>42722</v>
      </c>
      <c r="C29" s="54">
        <f t="shared" si="4"/>
        <v>42722</v>
      </c>
      <c r="D29" t="s">
        <v>104</v>
      </c>
      <c r="E29" s="56"/>
      <c r="F29" s="57">
        <v>42722</v>
      </c>
      <c r="G29" s="57">
        <v>42722</v>
      </c>
      <c r="H29" s="57">
        <v>42722</v>
      </c>
      <c r="I29" s="60">
        <f t="shared" si="1"/>
        <v>46202</v>
      </c>
      <c r="J29" s="60">
        <f t="shared" si="2"/>
        <v>46209</v>
      </c>
      <c r="K29" s="57">
        <v>42785</v>
      </c>
      <c r="L29" s="57">
        <v>42666</v>
      </c>
      <c r="M29" s="53">
        <v>42785</v>
      </c>
      <c r="N29" s="57">
        <v>42556</v>
      </c>
      <c r="O29" s="57">
        <v>42792</v>
      </c>
      <c r="P29" s="57">
        <v>44779</v>
      </c>
      <c r="Q29" s="57">
        <v>42414</v>
      </c>
      <c r="R29" s="57">
        <v>42806</v>
      </c>
      <c r="S29" s="57">
        <v>42784</v>
      </c>
      <c r="T29" s="57">
        <v>42793</v>
      </c>
      <c r="U29" s="57">
        <v>72686</v>
      </c>
      <c r="V29" s="57">
        <f t="shared" si="3"/>
        <v>72686</v>
      </c>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IV29" s="55"/>
    </row>
    <row r="30" spans="1:256" s="58" customFormat="1" x14ac:dyDescent="0.2">
      <c r="A30" s="58">
        <f t="shared" si="4"/>
        <v>42738</v>
      </c>
      <c r="B30" s="58">
        <f t="shared" si="4"/>
        <v>42738</v>
      </c>
      <c r="C30" s="58">
        <f t="shared" si="4"/>
        <v>42738</v>
      </c>
      <c r="D30" t="s">
        <v>101</v>
      </c>
      <c r="E30" s="59"/>
      <c r="F30" s="60">
        <v>42738</v>
      </c>
      <c r="G30" s="60">
        <v>42738</v>
      </c>
      <c r="H30" s="60">
        <v>42738</v>
      </c>
      <c r="I30" s="60">
        <f t="shared" si="1"/>
        <v>46209</v>
      </c>
      <c r="J30" s="60">
        <f t="shared" si="2"/>
        <v>46216</v>
      </c>
      <c r="K30" s="57">
        <v>42800</v>
      </c>
      <c r="L30" s="60">
        <v>42677</v>
      </c>
      <c r="M30" s="53">
        <v>42800</v>
      </c>
      <c r="N30" s="60">
        <v>42614</v>
      </c>
      <c r="O30" s="60">
        <v>42807</v>
      </c>
      <c r="P30" s="60">
        <v>44795</v>
      </c>
      <c r="Q30" s="57">
        <v>42422</v>
      </c>
      <c r="R30" s="57">
        <v>42817</v>
      </c>
      <c r="S30" s="57">
        <v>42800</v>
      </c>
      <c r="T30" s="60">
        <v>42800</v>
      </c>
      <c r="U30" s="60">
        <v>72686</v>
      </c>
      <c r="V30" s="60">
        <f t="shared" si="3"/>
        <v>72686</v>
      </c>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IV30" s="38"/>
    </row>
    <row r="31" spans="1:256" x14ac:dyDescent="0.2">
      <c r="A31" s="50">
        <f t="shared" si="4"/>
        <v>42785</v>
      </c>
      <c r="B31" s="50">
        <f t="shared" si="4"/>
        <v>42778</v>
      </c>
      <c r="C31" s="50">
        <f t="shared" si="4"/>
        <v>42771</v>
      </c>
      <c r="D31" s="55" t="s">
        <v>105</v>
      </c>
      <c r="F31" s="53">
        <v>42785</v>
      </c>
      <c r="G31" s="53">
        <v>42778</v>
      </c>
      <c r="H31" s="53">
        <v>42771</v>
      </c>
      <c r="I31" s="60">
        <f t="shared" si="1"/>
        <v>46216</v>
      </c>
      <c r="J31" s="60">
        <f t="shared" si="2"/>
        <v>46223</v>
      </c>
      <c r="K31" s="57">
        <v>42841</v>
      </c>
      <c r="L31" s="53">
        <v>42726</v>
      </c>
      <c r="M31" s="57">
        <v>42839</v>
      </c>
      <c r="N31" s="53">
        <v>42663</v>
      </c>
      <c r="O31" s="53">
        <v>42855</v>
      </c>
      <c r="P31" s="53">
        <v>44842</v>
      </c>
      <c r="Q31" s="57">
        <v>42454</v>
      </c>
      <c r="R31" s="57">
        <v>42862</v>
      </c>
      <c r="S31" s="57">
        <v>42847</v>
      </c>
      <c r="T31" s="53">
        <v>42828</v>
      </c>
      <c r="U31" s="53">
        <v>72686</v>
      </c>
      <c r="V31" s="53">
        <f t="shared" si="3"/>
        <v>72686</v>
      </c>
      <c r="W31"/>
      <c r="X31"/>
      <c r="Y31"/>
      <c r="Z31"/>
      <c r="AA31"/>
      <c r="AB31"/>
      <c r="AC31"/>
      <c r="AD31"/>
      <c r="AE31"/>
      <c r="AF31"/>
      <c r="AG31"/>
      <c r="AH31"/>
      <c r="AI31"/>
      <c r="AJ31"/>
      <c r="AK31"/>
      <c r="AL31"/>
      <c r="AM31"/>
      <c r="AN31"/>
      <c r="AO31"/>
      <c r="AP31"/>
      <c r="AQ31"/>
      <c r="AR31"/>
      <c r="AS31"/>
      <c r="AT31"/>
      <c r="AU31"/>
      <c r="AV31"/>
      <c r="AW31"/>
      <c r="AX31"/>
      <c r="AY31"/>
      <c r="AZ31"/>
    </row>
    <row r="32" spans="1:256" x14ac:dyDescent="0.2">
      <c r="A32" s="50">
        <f t="shared" si="4"/>
        <v>42800</v>
      </c>
      <c r="B32" s="50">
        <f t="shared" si="4"/>
        <v>42793</v>
      </c>
      <c r="C32" s="50">
        <f t="shared" si="4"/>
        <v>42786</v>
      </c>
      <c r="D32" s="38" t="s">
        <v>101</v>
      </c>
      <c r="F32" s="53">
        <v>42800</v>
      </c>
      <c r="G32" s="53">
        <v>42793</v>
      </c>
      <c r="H32" s="53">
        <v>42786</v>
      </c>
      <c r="I32" s="60">
        <f t="shared" si="1"/>
        <v>46223</v>
      </c>
      <c r="J32" s="60">
        <f t="shared" si="2"/>
        <v>46230</v>
      </c>
      <c r="K32" s="57">
        <v>42857</v>
      </c>
      <c r="L32" s="53">
        <v>42740</v>
      </c>
      <c r="M32" s="60">
        <v>42857</v>
      </c>
      <c r="N32" s="53">
        <v>42677</v>
      </c>
      <c r="O32" s="53">
        <v>42864</v>
      </c>
      <c r="P32" s="53">
        <v>44858</v>
      </c>
      <c r="Q32" s="57">
        <v>42471</v>
      </c>
      <c r="R32" s="57">
        <v>42873</v>
      </c>
      <c r="S32" s="57">
        <v>42864</v>
      </c>
      <c r="T32" s="53">
        <v>42842</v>
      </c>
      <c r="U32" s="53">
        <v>72686</v>
      </c>
      <c r="V32" s="53">
        <f t="shared" si="3"/>
        <v>72686</v>
      </c>
      <c r="W32"/>
      <c r="X32"/>
      <c r="Y32"/>
      <c r="Z32"/>
      <c r="AA32"/>
      <c r="AB32"/>
      <c r="AC32"/>
      <c r="AD32"/>
      <c r="AE32"/>
      <c r="AF32"/>
      <c r="AG32"/>
      <c r="AH32"/>
      <c r="AI32"/>
      <c r="AJ32"/>
      <c r="AK32"/>
      <c r="AL32"/>
      <c r="AM32"/>
      <c r="AN32"/>
      <c r="AO32"/>
      <c r="AP32"/>
      <c r="AQ32"/>
      <c r="AR32"/>
      <c r="AS32"/>
      <c r="AT32"/>
      <c r="AU32"/>
      <c r="AV32"/>
      <c r="AW32"/>
      <c r="AX32"/>
      <c r="AY32"/>
      <c r="AZ32"/>
    </row>
    <row r="33" spans="1:256" s="54" customFormat="1" x14ac:dyDescent="0.2">
      <c r="A33" s="54">
        <f t="shared" si="4"/>
        <v>42841</v>
      </c>
      <c r="B33" s="54">
        <f t="shared" si="4"/>
        <v>42834</v>
      </c>
      <c r="C33" s="54">
        <f t="shared" si="4"/>
        <v>42827</v>
      </c>
      <c r="D33" t="s">
        <v>106</v>
      </c>
      <c r="E33" s="56"/>
      <c r="F33" s="57">
        <v>42841</v>
      </c>
      <c r="G33" s="57">
        <v>42834</v>
      </c>
      <c r="H33" s="57">
        <v>42827</v>
      </c>
      <c r="I33" s="60">
        <f t="shared" si="1"/>
        <v>46230</v>
      </c>
      <c r="J33" s="60">
        <f t="shared" si="2"/>
        <v>46237</v>
      </c>
      <c r="K33" s="57">
        <v>42928</v>
      </c>
      <c r="L33" s="57">
        <v>42785</v>
      </c>
      <c r="M33" s="57">
        <v>42923</v>
      </c>
      <c r="N33" s="57">
        <v>42722</v>
      </c>
      <c r="O33" s="57">
        <v>42926</v>
      </c>
      <c r="P33" s="117">
        <v>44912</v>
      </c>
      <c r="Q33" s="57">
        <v>42495</v>
      </c>
      <c r="R33" s="57">
        <v>42923</v>
      </c>
      <c r="S33" s="57">
        <v>42880</v>
      </c>
      <c r="T33" s="57">
        <v>42917</v>
      </c>
      <c r="U33" s="57">
        <v>72686</v>
      </c>
      <c r="V33" s="57">
        <f t="shared" si="3"/>
        <v>72686</v>
      </c>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IV33" s="55"/>
    </row>
    <row r="34" spans="1:256" s="58" customFormat="1" x14ac:dyDescent="0.2">
      <c r="A34" s="58">
        <f t="shared" si="4"/>
        <v>42857</v>
      </c>
      <c r="B34" s="58">
        <f t="shared" si="4"/>
        <v>42849</v>
      </c>
      <c r="C34" s="58">
        <f t="shared" si="4"/>
        <v>42843</v>
      </c>
      <c r="D34" s="38" t="s">
        <v>101</v>
      </c>
      <c r="E34" s="59"/>
      <c r="F34" s="60">
        <v>42857</v>
      </c>
      <c r="G34" s="60">
        <v>42849</v>
      </c>
      <c r="H34" s="60">
        <v>42843</v>
      </c>
      <c r="I34" s="60">
        <f t="shared" si="1"/>
        <v>46237</v>
      </c>
      <c r="J34" s="60">
        <f t="shared" si="2"/>
        <v>46244</v>
      </c>
      <c r="K34" s="57">
        <v>42983</v>
      </c>
      <c r="L34" s="60">
        <v>42800</v>
      </c>
      <c r="M34" s="60">
        <v>42982</v>
      </c>
      <c r="N34" s="60">
        <v>42738</v>
      </c>
      <c r="O34" s="60">
        <v>42970</v>
      </c>
      <c r="P34" s="118">
        <v>44970</v>
      </c>
      <c r="Q34" s="57">
        <v>42499</v>
      </c>
      <c r="R34" s="57">
        <v>42965</v>
      </c>
      <c r="S34" s="57">
        <v>42884</v>
      </c>
      <c r="T34" s="60">
        <v>42979</v>
      </c>
      <c r="U34" s="60">
        <v>72686</v>
      </c>
      <c r="V34" s="60">
        <f t="shared" si="3"/>
        <v>72686</v>
      </c>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IV34" s="38"/>
    </row>
    <row r="35" spans="1:256" s="54" customFormat="1" x14ac:dyDescent="0.2">
      <c r="A35" s="54">
        <f t="shared" si="4"/>
        <v>42880</v>
      </c>
      <c r="B35" s="54">
        <f t="shared" si="4"/>
        <v>42880</v>
      </c>
      <c r="C35" s="54">
        <f t="shared" si="4"/>
        <v>42880</v>
      </c>
      <c r="D35" t="s">
        <v>102</v>
      </c>
      <c r="E35" s="56"/>
      <c r="F35" s="57">
        <v>42880</v>
      </c>
      <c r="G35" s="57">
        <v>42880</v>
      </c>
      <c r="H35" s="57">
        <v>42880</v>
      </c>
      <c r="I35" s="60">
        <f t="shared" si="1"/>
        <v>46244</v>
      </c>
      <c r="J35" s="60">
        <f t="shared" si="2"/>
        <v>46251</v>
      </c>
      <c r="K35" s="57">
        <v>43030</v>
      </c>
      <c r="L35" s="57">
        <v>42834</v>
      </c>
      <c r="M35" s="57">
        <v>43030</v>
      </c>
      <c r="N35" s="57">
        <v>42788</v>
      </c>
      <c r="O35" s="57">
        <v>43016</v>
      </c>
      <c r="P35" s="117">
        <v>45017</v>
      </c>
      <c r="Q35" s="57">
        <v>42544</v>
      </c>
      <c r="R35" s="57">
        <v>43023</v>
      </c>
      <c r="S35" s="57">
        <v>42922</v>
      </c>
      <c r="T35" s="57">
        <v>43038</v>
      </c>
      <c r="U35" s="57">
        <v>72686</v>
      </c>
      <c r="V35" s="57">
        <f t="shared" si="3"/>
        <v>72686</v>
      </c>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IV35" s="55"/>
    </row>
    <row r="36" spans="1:256" s="58" customFormat="1" x14ac:dyDescent="0.2">
      <c r="A36" s="58">
        <f t="shared" si="4"/>
        <v>42884</v>
      </c>
      <c r="B36" s="58">
        <f t="shared" si="4"/>
        <v>42884</v>
      </c>
      <c r="C36" s="58">
        <f t="shared" si="4"/>
        <v>42884</v>
      </c>
      <c r="D36" t="s">
        <v>101</v>
      </c>
      <c r="E36" s="59"/>
      <c r="F36" s="60">
        <v>42884</v>
      </c>
      <c r="G36" s="60">
        <v>42884</v>
      </c>
      <c r="H36" s="60">
        <v>42884</v>
      </c>
      <c r="I36" s="60">
        <f t="shared" ref="I36:I56" si="5">I35+7</f>
        <v>46251</v>
      </c>
      <c r="J36" s="60">
        <f t="shared" ref="J36:J56" si="6">J35+7</f>
        <v>46258</v>
      </c>
      <c r="K36" s="57">
        <v>43045</v>
      </c>
      <c r="L36" s="60">
        <v>42849</v>
      </c>
      <c r="M36" s="57">
        <v>43045</v>
      </c>
      <c r="N36" s="57">
        <v>42801</v>
      </c>
      <c r="O36" s="57">
        <v>43031</v>
      </c>
      <c r="P36" s="118">
        <v>45033</v>
      </c>
      <c r="Q36" s="57">
        <v>42592</v>
      </c>
      <c r="R36" s="57">
        <v>43038</v>
      </c>
      <c r="S36" s="57">
        <v>42983</v>
      </c>
      <c r="T36" s="60">
        <v>43043</v>
      </c>
      <c r="U36" s="60">
        <v>72686</v>
      </c>
      <c r="V36" s="60">
        <f t="shared" si="3"/>
        <v>72686</v>
      </c>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IV36" s="38"/>
    </row>
    <row r="37" spans="1:256" x14ac:dyDescent="0.2">
      <c r="A37" s="50">
        <f t="shared" si="4"/>
        <v>42925</v>
      </c>
      <c r="B37" s="50">
        <f t="shared" si="4"/>
        <v>42925</v>
      </c>
      <c r="C37" s="50">
        <f t="shared" si="4"/>
        <v>42925</v>
      </c>
      <c r="D37" s="55" t="s">
        <v>103</v>
      </c>
      <c r="F37" s="53">
        <v>42925</v>
      </c>
      <c r="G37" s="53">
        <v>42925</v>
      </c>
      <c r="H37" s="53">
        <v>42925</v>
      </c>
      <c r="I37" s="60">
        <f t="shared" si="5"/>
        <v>46258</v>
      </c>
      <c r="J37" s="60">
        <f t="shared" si="6"/>
        <v>46265</v>
      </c>
      <c r="K37" s="57">
        <v>43093</v>
      </c>
      <c r="L37" s="53">
        <v>42923</v>
      </c>
      <c r="M37" s="57">
        <v>43093</v>
      </c>
      <c r="N37" s="57">
        <v>42834</v>
      </c>
      <c r="O37" s="57">
        <v>43079</v>
      </c>
      <c r="P37" s="119">
        <v>45080</v>
      </c>
      <c r="Q37" s="57">
        <v>42631</v>
      </c>
      <c r="R37" s="57">
        <v>43093</v>
      </c>
      <c r="S37" s="57">
        <v>43033</v>
      </c>
      <c r="T37" s="53">
        <v>43094</v>
      </c>
      <c r="U37" s="53">
        <v>72686</v>
      </c>
      <c r="V37" s="53">
        <f t="shared" si="3"/>
        <v>72686</v>
      </c>
      <c r="W37"/>
      <c r="X37"/>
      <c r="Y37"/>
      <c r="Z37"/>
      <c r="AA37"/>
      <c r="AB37"/>
      <c r="AC37"/>
      <c r="AD37"/>
      <c r="AE37"/>
      <c r="AF37"/>
      <c r="AG37"/>
      <c r="AH37"/>
      <c r="AI37"/>
      <c r="AJ37"/>
      <c r="AK37"/>
      <c r="AL37"/>
      <c r="AM37"/>
      <c r="AN37"/>
      <c r="AO37"/>
      <c r="AP37"/>
      <c r="AQ37"/>
      <c r="AR37"/>
      <c r="AS37"/>
      <c r="AT37"/>
      <c r="AU37"/>
      <c r="AV37"/>
      <c r="AW37"/>
      <c r="AX37"/>
      <c r="AY37"/>
      <c r="AZ37"/>
    </row>
    <row r="38" spans="1:256" x14ac:dyDescent="0.2">
      <c r="A38" s="50">
        <f t="shared" si="4"/>
        <v>42982</v>
      </c>
      <c r="B38" s="50">
        <f t="shared" si="4"/>
        <v>42982</v>
      </c>
      <c r="C38" s="50">
        <f t="shared" si="4"/>
        <v>42982</v>
      </c>
      <c r="D38" s="38" t="s">
        <v>101</v>
      </c>
      <c r="F38" s="53">
        <v>42982</v>
      </c>
      <c r="G38" s="53">
        <v>42982</v>
      </c>
      <c r="H38" s="53">
        <v>42982</v>
      </c>
      <c r="I38" s="60">
        <f t="shared" si="5"/>
        <v>46265</v>
      </c>
      <c r="J38" s="60">
        <f t="shared" si="6"/>
        <v>46272</v>
      </c>
      <c r="K38" s="57">
        <v>43108</v>
      </c>
      <c r="L38" s="53">
        <v>42982</v>
      </c>
      <c r="M38" s="57">
        <v>43108</v>
      </c>
      <c r="N38" s="57">
        <v>42849</v>
      </c>
      <c r="O38" s="57">
        <v>43108</v>
      </c>
      <c r="P38" s="119">
        <v>45096</v>
      </c>
      <c r="Q38" s="57">
        <v>42639</v>
      </c>
      <c r="R38" s="57">
        <v>43129</v>
      </c>
      <c r="S38" s="57">
        <v>43045</v>
      </c>
      <c r="T38" s="53">
        <v>43106</v>
      </c>
      <c r="U38" s="53">
        <v>72686</v>
      </c>
      <c r="V38" s="53">
        <f t="shared" si="3"/>
        <v>72686</v>
      </c>
      <c r="W38"/>
      <c r="X38"/>
      <c r="Y38"/>
      <c r="Z38"/>
      <c r="AA38"/>
      <c r="AB38"/>
      <c r="AC38"/>
      <c r="AD38"/>
      <c r="AE38"/>
      <c r="AF38"/>
      <c r="AG38"/>
      <c r="AH38"/>
      <c r="AI38"/>
      <c r="AJ38"/>
      <c r="AK38"/>
      <c r="AL38"/>
      <c r="AM38"/>
      <c r="AN38"/>
      <c r="AO38"/>
      <c r="AP38"/>
      <c r="AQ38"/>
      <c r="AR38"/>
      <c r="AS38"/>
      <c r="AT38"/>
      <c r="AU38"/>
      <c r="AV38"/>
      <c r="AW38"/>
      <c r="AX38"/>
      <c r="AY38"/>
      <c r="AZ38"/>
    </row>
    <row r="39" spans="1:256" s="54" customFormat="1" x14ac:dyDescent="0.2">
      <c r="A39" s="54">
        <f t="shared" si="4"/>
        <v>43030</v>
      </c>
      <c r="B39" s="54">
        <f t="shared" si="4"/>
        <v>43030</v>
      </c>
      <c r="C39" s="54">
        <f t="shared" si="4"/>
        <v>43030</v>
      </c>
      <c r="D39" t="s">
        <v>104</v>
      </c>
      <c r="E39" s="56"/>
      <c r="F39" s="57">
        <v>43030</v>
      </c>
      <c r="G39" s="57">
        <v>43030</v>
      </c>
      <c r="H39" s="57">
        <v>43030</v>
      </c>
      <c r="I39" s="60">
        <f t="shared" si="5"/>
        <v>46272</v>
      </c>
      <c r="J39" s="60">
        <f t="shared" si="6"/>
        <v>46279</v>
      </c>
      <c r="K39" s="57">
        <v>43156</v>
      </c>
      <c r="L39" s="57">
        <v>43034</v>
      </c>
      <c r="M39" s="57">
        <v>43142</v>
      </c>
      <c r="N39" s="57">
        <v>42880</v>
      </c>
      <c r="O39" s="57">
        <v>43156</v>
      </c>
      <c r="P39" s="117">
        <v>45143</v>
      </c>
      <c r="Q39" s="57">
        <v>42673</v>
      </c>
      <c r="R39" s="57">
        <v>43170</v>
      </c>
      <c r="S39" s="57">
        <v>43092</v>
      </c>
      <c r="T39" s="57">
        <v>43143</v>
      </c>
      <c r="U39" s="57">
        <v>72686</v>
      </c>
      <c r="V39" s="57">
        <f t="shared" si="3"/>
        <v>72686</v>
      </c>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IV39" s="55"/>
    </row>
    <row r="40" spans="1:256" s="58" customFormat="1" x14ac:dyDescent="0.2">
      <c r="A40" s="58">
        <f t="shared" si="4"/>
        <v>43045</v>
      </c>
      <c r="B40" s="58">
        <f t="shared" si="4"/>
        <v>43045</v>
      </c>
      <c r="C40" s="58">
        <f t="shared" si="4"/>
        <v>43045</v>
      </c>
      <c r="D40" t="s">
        <v>101</v>
      </c>
      <c r="E40" s="59"/>
      <c r="F40" s="60">
        <v>43045</v>
      </c>
      <c r="G40" s="60">
        <v>43045</v>
      </c>
      <c r="H40" s="60">
        <v>43045</v>
      </c>
      <c r="I40" s="60">
        <f t="shared" si="5"/>
        <v>46279</v>
      </c>
      <c r="J40" s="60">
        <f t="shared" si="6"/>
        <v>46286</v>
      </c>
      <c r="K40" s="57">
        <v>43171</v>
      </c>
      <c r="L40" s="60">
        <v>43045</v>
      </c>
      <c r="M40" s="57">
        <v>43157</v>
      </c>
      <c r="N40" s="57">
        <v>42884</v>
      </c>
      <c r="O40" s="57">
        <v>43171</v>
      </c>
      <c r="P40" s="118">
        <v>45159</v>
      </c>
      <c r="Q40" s="57">
        <v>42688</v>
      </c>
      <c r="R40" s="57">
        <v>43185</v>
      </c>
      <c r="S40" s="57">
        <v>43108</v>
      </c>
      <c r="T40" s="60">
        <v>43148</v>
      </c>
      <c r="U40" s="60">
        <v>72686</v>
      </c>
      <c r="V40" s="60">
        <f t="shared" si="3"/>
        <v>72686</v>
      </c>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IV40" s="38"/>
    </row>
    <row r="41" spans="1:256" x14ac:dyDescent="0.2">
      <c r="A41" s="50">
        <f t="shared" si="4"/>
        <v>43093</v>
      </c>
      <c r="B41" s="50">
        <f t="shared" si="4"/>
        <v>43093</v>
      </c>
      <c r="C41" s="50">
        <f t="shared" si="4"/>
        <v>43093</v>
      </c>
      <c r="D41" s="55" t="s">
        <v>105</v>
      </c>
      <c r="F41" s="53">
        <v>43093</v>
      </c>
      <c r="G41" s="53">
        <v>43093</v>
      </c>
      <c r="H41" s="53">
        <v>43093</v>
      </c>
      <c r="I41" s="60">
        <f t="shared" si="5"/>
        <v>46286</v>
      </c>
      <c r="J41" s="60">
        <f t="shared" si="6"/>
        <v>46293</v>
      </c>
      <c r="K41" s="57">
        <v>43212</v>
      </c>
      <c r="L41" s="57">
        <v>43034</v>
      </c>
      <c r="M41" s="57">
        <v>43189</v>
      </c>
      <c r="N41" s="57">
        <v>42925</v>
      </c>
      <c r="O41" s="57">
        <v>43226</v>
      </c>
      <c r="P41" s="119">
        <v>45206</v>
      </c>
      <c r="Q41" s="57">
        <v>42715</v>
      </c>
      <c r="R41" s="57">
        <v>43226</v>
      </c>
      <c r="S41" s="57">
        <v>43155</v>
      </c>
      <c r="T41" s="53">
        <v>43192</v>
      </c>
      <c r="U41" s="53">
        <v>72686</v>
      </c>
      <c r="V41" s="53">
        <f t="shared" si="3"/>
        <v>72686</v>
      </c>
      <c r="W41"/>
      <c r="X41"/>
      <c r="Y41"/>
      <c r="Z41"/>
      <c r="AA41"/>
      <c r="AB41"/>
      <c r="AC41"/>
      <c r="AD41"/>
      <c r="AE41"/>
      <c r="AF41"/>
      <c r="AG41"/>
      <c r="AH41"/>
      <c r="AI41"/>
      <c r="AJ41"/>
      <c r="AK41"/>
      <c r="AL41"/>
      <c r="AM41"/>
      <c r="AN41"/>
      <c r="AO41"/>
      <c r="AP41"/>
      <c r="AQ41"/>
      <c r="AR41"/>
      <c r="AS41"/>
      <c r="AT41"/>
      <c r="AU41"/>
      <c r="AV41"/>
      <c r="AW41"/>
      <c r="AX41"/>
      <c r="AY41"/>
      <c r="AZ41"/>
    </row>
    <row r="42" spans="1:256" x14ac:dyDescent="0.2">
      <c r="A42" s="50">
        <f t="shared" si="4"/>
        <v>43108</v>
      </c>
      <c r="B42" s="50">
        <f t="shared" si="4"/>
        <v>43108</v>
      </c>
      <c r="C42" s="50">
        <f t="shared" si="4"/>
        <v>43108</v>
      </c>
      <c r="D42" s="38" t="s">
        <v>101</v>
      </c>
      <c r="F42" s="53">
        <v>43108</v>
      </c>
      <c r="G42" s="53">
        <v>43108</v>
      </c>
      <c r="H42" s="53">
        <v>43108</v>
      </c>
      <c r="I42" s="60">
        <f t="shared" si="5"/>
        <v>46293</v>
      </c>
      <c r="J42" s="60">
        <f t="shared" si="6"/>
        <v>46300</v>
      </c>
      <c r="K42" s="57">
        <v>43227</v>
      </c>
      <c r="L42" s="57">
        <v>43045</v>
      </c>
      <c r="M42" s="57">
        <v>43206</v>
      </c>
      <c r="N42" s="57">
        <v>42982</v>
      </c>
      <c r="O42" s="57">
        <v>43234</v>
      </c>
      <c r="P42" s="119">
        <v>45222</v>
      </c>
      <c r="Q42" s="57">
        <v>42744</v>
      </c>
      <c r="R42" s="57">
        <v>43237</v>
      </c>
      <c r="S42" s="57">
        <v>43171</v>
      </c>
      <c r="T42" s="53">
        <v>43204</v>
      </c>
      <c r="U42" s="53">
        <v>72686</v>
      </c>
      <c r="V42" s="53">
        <f t="shared" si="3"/>
        <v>72686</v>
      </c>
      <c r="W42"/>
      <c r="X42"/>
      <c r="Y42"/>
      <c r="Z42"/>
      <c r="AA42"/>
      <c r="AB42"/>
      <c r="AC42"/>
      <c r="AD42"/>
      <c r="AE42"/>
      <c r="AF42"/>
      <c r="AG42"/>
      <c r="AH42"/>
      <c r="AI42"/>
      <c r="AJ42"/>
      <c r="AK42"/>
      <c r="AL42"/>
      <c r="AM42"/>
      <c r="AN42"/>
      <c r="AO42"/>
      <c r="AP42"/>
      <c r="AQ42"/>
      <c r="AR42"/>
      <c r="AS42"/>
      <c r="AT42"/>
      <c r="AU42"/>
      <c r="AV42"/>
      <c r="AW42"/>
      <c r="AX42"/>
      <c r="AY42"/>
      <c r="AZ42"/>
    </row>
    <row r="43" spans="1:256" s="54" customFormat="1" x14ac:dyDescent="0.2">
      <c r="A43" s="54">
        <f t="shared" ref="A43:C62" si="7">INDEX($E43:$AZ43,1,MATCH(A$2,$E$2:$AZ$2,0))</f>
        <v>43142</v>
      </c>
      <c r="B43" s="54">
        <f t="shared" si="7"/>
        <v>43156</v>
      </c>
      <c r="C43" s="54">
        <f t="shared" si="7"/>
        <v>43149</v>
      </c>
      <c r="D43" t="s">
        <v>106</v>
      </c>
      <c r="E43" s="56"/>
      <c r="F43" s="57">
        <v>43142</v>
      </c>
      <c r="G43" s="57">
        <v>43156</v>
      </c>
      <c r="H43" s="57">
        <v>43149</v>
      </c>
      <c r="I43" s="60">
        <f t="shared" si="5"/>
        <v>46300</v>
      </c>
      <c r="J43" s="60">
        <f t="shared" si="6"/>
        <v>46307</v>
      </c>
      <c r="K43" s="57">
        <v>43289</v>
      </c>
      <c r="L43" s="57">
        <v>43093</v>
      </c>
      <c r="M43" s="57">
        <v>43289</v>
      </c>
      <c r="N43" s="57">
        <v>43030</v>
      </c>
      <c r="O43" s="57">
        <v>43290</v>
      </c>
      <c r="P43" s="117">
        <v>45276</v>
      </c>
      <c r="Q43" s="57">
        <v>42778</v>
      </c>
      <c r="R43" s="57">
        <v>43289</v>
      </c>
      <c r="S43" s="57">
        <v>43218</v>
      </c>
      <c r="T43" s="57">
        <v>43283</v>
      </c>
      <c r="U43" s="57">
        <v>72686</v>
      </c>
      <c r="V43" s="57">
        <f t="shared" si="3"/>
        <v>72686</v>
      </c>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IV43" s="55"/>
    </row>
    <row r="44" spans="1:256" s="58" customFormat="1" x14ac:dyDescent="0.2">
      <c r="A44" s="58">
        <f t="shared" si="7"/>
        <v>43157</v>
      </c>
      <c r="B44" s="58">
        <f t="shared" si="7"/>
        <v>43171</v>
      </c>
      <c r="C44" s="58">
        <f t="shared" si="7"/>
        <v>43164</v>
      </c>
      <c r="D44" s="38" t="s">
        <v>101</v>
      </c>
      <c r="E44" s="59"/>
      <c r="F44" s="60">
        <v>43157</v>
      </c>
      <c r="G44" s="60">
        <v>43171</v>
      </c>
      <c r="H44" s="60">
        <v>43164</v>
      </c>
      <c r="I44" s="60">
        <f t="shared" si="5"/>
        <v>46307</v>
      </c>
      <c r="J44" s="60">
        <f t="shared" si="6"/>
        <v>46314</v>
      </c>
      <c r="K44" s="57">
        <v>43348</v>
      </c>
      <c r="L44" s="57">
        <v>43108</v>
      </c>
      <c r="M44" s="57">
        <v>43346</v>
      </c>
      <c r="N44" s="57">
        <v>43045</v>
      </c>
      <c r="O44" s="57">
        <v>43335</v>
      </c>
      <c r="P44" s="118">
        <v>45334</v>
      </c>
      <c r="Q44" s="57">
        <v>42786</v>
      </c>
      <c r="R44" s="57">
        <v>43329</v>
      </c>
      <c r="S44" s="57">
        <v>43234</v>
      </c>
      <c r="T44" s="60">
        <v>43346</v>
      </c>
      <c r="U44" s="60">
        <v>72686</v>
      </c>
      <c r="V44" s="60">
        <f t="shared" si="3"/>
        <v>72686</v>
      </c>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IV44" s="38"/>
    </row>
    <row r="45" spans="1:256" x14ac:dyDescent="0.2">
      <c r="A45" s="50">
        <f t="shared" si="7"/>
        <v>43198</v>
      </c>
      <c r="B45" s="50">
        <f t="shared" si="7"/>
        <v>43212</v>
      </c>
      <c r="C45" s="50">
        <f t="shared" si="7"/>
        <v>43205</v>
      </c>
      <c r="D45" t="s">
        <v>102</v>
      </c>
      <c r="F45" s="53">
        <v>43198</v>
      </c>
      <c r="G45" s="53">
        <v>43212</v>
      </c>
      <c r="H45" s="53">
        <v>43205</v>
      </c>
      <c r="I45" s="60">
        <f t="shared" si="5"/>
        <v>46314</v>
      </c>
      <c r="J45" s="60">
        <f t="shared" si="6"/>
        <v>46321</v>
      </c>
      <c r="K45" s="57">
        <v>43397</v>
      </c>
      <c r="L45" s="57">
        <v>43140</v>
      </c>
      <c r="M45" s="57">
        <v>43394</v>
      </c>
      <c r="N45" s="57">
        <v>43090</v>
      </c>
      <c r="O45" s="57">
        <v>43381</v>
      </c>
      <c r="P45" s="57">
        <v>45381</v>
      </c>
      <c r="Q45" s="57">
        <v>42820</v>
      </c>
      <c r="R45" s="57">
        <v>43387</v>
      </c>
      <c r="S45" s="57">
        <v>43281</v>
      </c>
      <c r="T45" s="53">
        <v>43402</v>
      </c>
      <c r="U45" s="53">
        <v>72686</v>
      </c>
      <c r="V45" s="53">
        <f t="shared" si="3"/>
        <v>72686</v>
      </c>
      <c r="W45"/>
      <c r="X45"/>
      <c r="Y45"/>
      <c r="Z45"/>
      <c r="AA45"/>
      <c r="AB45"/>
      <c r="AC45"/>
      <c r="AD45"/>
      <c r="AE45"/>
      <c r="AF45"/>
      <c r="AG45"/>
      <c r="AH45"/>
      <c r="AI45"/>
      <c r="AJ45"/>
      <c r="AK45"/>
      <c r="AL45"/>
      <c r="AM45"/>
      <c r="AN45"/>
      <c r="AO45"/>
      <c r="AP45"/>
      <c r="AQ45"/>
      <c r="AR45"/>
      <c r="AS45"/>
      <c r="AT45"/>
      <c r="AU45"/>
      <c r="AV45"/>
      <c r="AW45"/>
      <c r="AX45"/>
      <c r="AY45"/>
      <c r="AZ45"/>
    </row>
    <row r="46" spans="1:256" x14ac:dyDescent="0.2">
      <c r="A46" s="50">
        <f t="shared" si="7"/>
        <v>43213</v>
      </c>
      <c r="B46" s="50">
        <f t="shared" si="7"/>
        <v>43227</v>
      </c>
      <c r="C46" s="50">
        <f t="shared" si="7"/>
        <v>43220</v>
      </c>
      <c r="D46" t="s">
        <v>101</v>
      </c>
      <c r="F46" s="53">
        <v>43213</v>
      </c>
      <c r="G46" s="53">
        <v>43227</v>
      </c>
      <c r="H46" s="53">
        <v>43220</v>
      </c>
      <c r="I46" s="60">
        <f t="shared" si="5"/>
        <v>46321</v>
      </c>
      <c r="J46" s="60">
        <f t="shared" si="6"/>
        <v>46328</v>
      </c>
      <c r="K46" s="57">
        <v>43409</v>
      </c>
      <c r="L46" s="57">
        <v>43153</v>
      </c>
      <c r="M46" s="57">
        <v>43409</v>
      </c>
      <c r="N46" s="57">
        <v>43104</v>
      </c>
      <c r="O46" s="57">
        <v>43395</v>
      </c>
      <c r="P46" s="57">
        <v>45397</v>
      </c>
      <c r="Q46" s="57">
        <v>42835</v>
      </c>
      <c r="R46" s="57">
        <v>43402</v>
      </c>
      <c r="S46" s="57">
        <v>43350</v>
      </c>
      <c r="T46" s="53">
        <v>43407</v>
      </c>
      <c r="U46" s="53">
        <v>72686</v>
      </c>
      <c r="V46" s="53">
        <f t="shared" si="3"/>
        <v>72686</v>
      </c>
      <c r="W46"/>
      <c r="X46"/>
      <c r="Y46"/>
      <c r="Z46"/>
      <c r="AA46"/>
      <c r="AB46"/>
      <c r="AC46"/>
      <c r="AD46"/>
      <c r="AE46"/>
      <c r="AF46"/>
      <c r="AG46"/>
      <c r="AH46"/>
      <c r="AI46"/>
      <c r="AJ46"/>
      <c r="AK46"/>
      <c r="AL46"/>
      <c r="AM46"/>
      <c r="AN46"/>
      <c r="AO46"/>
      <c r="AP46"/>
      <c r="AQ46"/>
      <c r="AR46"/>
      <c r="AS46"/>
      <c r="AT46"/>
      <c r="AU46"/>
      <c r="AV46"/>
      <c r="AW46"/>
      <c r="AX46"/>
      <c r="AY46"/>
      <c r="AZ46"/>
    </row>
    <row r="47" spans="1:256" s="54" customFormat="1" x14ac:dyDescent="0.2">
      <c r="A47" s="54">
        <f t="shared" si="7"/>
        <v>43289</v>
      </c>
      <c r="B47" s="54">
        <f t="shared" si="7"/>
        <v>43289</v>
      </c>
      <c r="C47" s="54">
        <f t="shared" si="7"/>
        <v>43289</v>
      </c>
      <c r="D47" s="55" t="s">
        <v>103</v>
      </c>
      <c r="E47" s="56"/>
      <c r="F47" s="57">
        <v>43289</v>
      </c>
      <c r="G47" s="57">
        <v>43289</v>
      </c>
      <c r="H47" s="57">
        <v>43289</v>
      </c>
      <c r="I47" s="60">
        <f t="shared" si="5"/>
        <v>46328</v>
      </c>
      <c r="J47" s="60">
        <f t="shared" si="6"/>
        <v>46335</v>
      </c>
      <c r="K47" s="57">
        <v>43457</v>
      </c>
      <c r="L47" s="57">
        <v>43184</v>
      </c>
      <c r="M47" s="57">
        <v>43457</v>
      </c>
      <c r="N47" s="57">
        <v>43139</v>
      </c>
      <c r="O47" s="57">
        <v>43444</v>
      </c>
      <c r="P47" s="57">
        <v>45444</v>
      </c>
      <c r="Q47" s="57">
        <v>42839</v>
      </c>
      <c r="R47" s="57">
        <v>43457</v>
      </c>
      <c r="S47" s="57">
        <v>43400</v>
      </c>
      <c r="T47" s="57">
        <v>43458</v>
      </c>
      <c r="U47" s="57">
        <v>72686</v>
      </c>
      <c r="V47" s="57">
        <f t="shared" si="3"/>
        <v>72686</v>
      </c>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IV47" s="55"/>
    </row>
    <row r="48" spans="1:256" s="58" customFormat="1" x14ac:dyDescent="0.2">
      <c r="A48" s="58">
        <f t="shared" si="7"/>
        <v>43346</v>
      </c>
      <c r="B48" s="58">
        <f t="shared" si="7"/>
        <v>43346</v>
      </c>
      <c r="C48" s="58">
        <f t="shared" si="7"/>
        <v>43346</v>
      </c>
      <c r="D48" s="38" t="s">
        <v>101</v>
      </c>
      <c r="E48" s="59"/>
      <c r="F48" s="60">
        <v>43346</v>
      </c>
      <c r="G48" s="60">
        <v>43346</v>
      </c>
      <c r="H48" s="60">
        <v>43346</v>
      </c>
      <c r="I48" s="60">
        <f t="shared" si="5"/>
        <v>46335</v>
      </c>
      <c r="J48" s="60">
        <f t="shared" si="6"/>
        <v>46342</v>
      </c>
      <c r="K48" s="57">
        <v>43472</v>
      </c>
      <c r="L48" s="57">
        <v>43199</v>
      </c>
      <c r="M48" s="57">
        <v>43472</v>
      </c>
      <c r="N48" s="57">
        <v>43150</v>
      </c>
      <c r="O48" s="57">
        <v>43472</v>
      </c>
      <c r="P48" s="57">
        <v>45460</v>
      </c>
      <c r="Q48" s="57">
        <v>42843</v>
      </c>
      <c r="R48" s="57">
        <v>43493</v>
      </c>
      <c r="S48" s="57">
        <v>43409</v>
      </c>
      <c r="T48" s="60">
        <v>43470</v>
      </c>
      <c r="U48" s="60">
        <v>72686</v>
      </c>
      <c r="V48" s="60">
        <f t="shared" si="3"/>
        <v>72686</v>
      </c>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IV48" s="38"/>
    </row>
    <row r="49" spans="1:256" x14ac:dyDescent="0.2">
      <c r="A49" s="50">
        <f t="shared" si="7"/>
        <v>43394</v>
      </c>
      <c r="B49" s="50">
        <f t="shared" si="7"/>
        <v>43394</v>
      </c>
      <c r="C49" s="50">
        <f t="shared" si="7"/>
        <v>43394</v>
      </c>
      <c r="D49" t="s">
        <v>104</v>
      </c>
      <c r="F49" s="57">
        <v>43394</v>
      </c>
      <c r="G49" s="57">
        <v>43394</v>
      </c>
      <c r="H49" s="57">
        <v>43394</v>
      </c>
      <c r="I49" s="60">
        <f t="shared" si="5"/>
        <v>46342</v>
      </c>
      <c r="J49" s="60">
        <f t="shared" si="6"/>
        <v>46349</v>
      </c>
      <c r="K49" s="57">
        <v>43520</v>
      </c>
      <c r="L49" s="57">
        <v>43288</v>
      </c>
      <c r="M49" s="57">
        <v>43520</v>
      </c>
      <c r="N49" s="57">
        <v>43184</v>
      </c>
      <c r="O49" s="57">
        <v>43521</v>
      </c>
      <c r="P49" s="57">
        <v>45507</v>
      </c>
      <c r="Q49" s="57">
        <v>42880</v>
      </c>
      <c r="R49" s="57">
        <v>43534</v>
      </c>
      <c r="S49" s="57">
        <v>43456</v>
      </c>
      <c r="T49" s="53">
        <v>43528</v>
      </c>
      <c r="U49" s="53">
        <v>72686</v>
      </c>
      <c r="V49" s="53">
        <f t="shared" si="3"/>
        <v>72686</v>
      </c>
      <c r="W49"/>
      <c r="X49"/>
      <c r="Y49"/>
      <c r="Z49"/>
      <c r="AA49"/>
      <c r="AB49"/>
      <c r="AC49"/>
      <c r="AD49"/>
      <c r="AE49"/>
      <c r="AF49"/>
      <c r="AG49"/>
      <c r="AH49"/>
      <c r="AI49"/>
      <c r="AJ49"/>
      <c r="AK49"/>
      <c r="AL49"/>
      <c r="AM49"/>
      <c r="AN49"/>
      <c r="AO49"/>
      <c r="AP49"/>
      <c r="AQ49"/>
      <c r="AR49"/>
      <c r="AS49"/>
      <c r="AT49"/>
      <c r="AU49"/>
      <c r="AV49"/>
      <c r="AW49"/>
      <c r="AX49"/>
      <c r="AY49"/>
      <c r="AZ49"/>
    </row>
    <row r="50" spans="1:256" x14ac:dyDescent="0.2">
      <c r="A50" s="50">
        <f t="shared" si="7"/>
        <v>43409</v>
      </c>
      <c r="B50" s="50">
        <f t="shared" si="7"/>
        <v>43409</v>
      </c>
      <c r="C50" s="50">
        <f t="shared" si="7"/>
        <v>43409</v>
      </c>
      <c r="D50" t="s">
        <v>101</v>
      </c>
      <c r="F50" s="57">
        <v>43409</v>
      </c>
      <c r="G50" s="57">
        <v>43409</v>
      </c>
      <c r="H50" s="57">
        <v>43409</v>
      </c>
      <c r="I50" s="60">
        <f t="shared" si="5"/>
        <v>46349</v>
      </c>
      <c r="J50" s="60">
        <f t="shared" si="6"/>
        <v>46356</v>
      </c>
      <c r="K50" s="57">
        <v>43535</v>
      </c>
      <c r="L50" s="57">
        <v>43347</v>
      </c>
      <c r="M50" s="57">
        <v>43535</v>
      </c>
      <c r="N50" s="57">
        <v>43199</v>
      </c>
      <c r="O50" s="57">
        <v>43535</v>
      </c>
      <c r="P50" s="57">
        <v>45523</v>
      </c>
      <c r="Q50" s="57">
        <v>42884</v>
      </c>
      <c r="R50" s="57">
        <v>43549</v>
      </c>
      <c r="S50" s="57">
        <v>43472</v>
      </c>
      <c r="T50" s="53">
        <v>43533</v>
      </c>
      <c r="U50" s="53">
        <v>72686</v>
      </c>
      <c r="V50" s="53">
        <f t="shared" si="3"/>
        <v>72686</v>
      </c>
      <c r="W50"/>
      <c r="X50"/>
      <c r="Y50"/>
      <c r="Z50"/>
      <c r="AA50"/>
      <c r="AB50"/>
      <c r="AC50"/>
      <c r="AD50"/>
      <c r="AE50"/>
      <c r="AF50"/>
      <c r="AG50"/>
      <c r="AH50"/>
      <c r="AI50"/>
      <c r="AJ50"/>
      <c r="AK50"/>
      <c r="AL50"/>
      <c r="AM50"/>
      <c r="AN50"/>
      <c r="AO50"/>
      <c r="AP50"/>
      <c r="AQ50"/>
      <c r="AR50"/>
      <c r="AS50"/>
      <c r="AT50"/>
      <c r="AU50"/>
      <c r="AV50"/>
      <c r="AW50"/>
      <c r="AX50"/>
      <c r="AY50"/>
      <c r="AZ50"/>
    </row>
    <row r="51" spans="1:256" s="54" customFormat="1" x14ac:dyDescent="0.2">
      <c r="A51" s="54">
        <f t="shared" si="7"/>
        <v>43457</v>
      </c>
      <c r="B51" s="54">
        <f t="shared" si="7"/>
        <v>43457</v>
      </c>
      <c r="C51" s="54">
        <f t="shared" si="7"/>
        <v>43457</v>
      </c>
      <c r="D51" s="55" t="s">
        <v>105</v>
      </c>
      <c r="E51" s="56"/>
      <c r="F51" s="57">
        <v>43457</v>
      </c>
      <c r="G51" s="57">
        <v>43457</v>
      </c>
      <c r="H51" s="57">
        <v>43457</v>
      </c>
      <c r="I51" s="60">
        <f t="shared" si="5"/>
        <v>46356</v>
      </c>
      <c r="J51" s="60">
        <f t="shared" si="6"/>
        <v>46363</v>
      </c>
      <c r="K51" s="57">
        <v>43576</v>
      </c>
      <c r="L51" s="57">
        <v>43394</v>
      </c>
      <c r="M51" s="57">
        <v>43574</v>
      </c>
      <c r="N51" s="57">
        <v>43228</v>
      </c>
      <c r="O51" s="57">
        <v>43584</v>
      </c>
      <c r="P51" s="57">
        <v>45570</v>
      </c>
      <c r="Q51" s="57">
        <v>42914</v>
      </c>
      <c r="R51" s="57">
        <v>43593</v>
      </c>
      <c r="S51" s="57">
        <v>43512</v>
      </c>
      <c r="T51" s="57">
        <v>43570</v>
      </c>
      <c r="U51" s="57">
        <v>72686</v>
      </c>
      <c r="V51" s="57">
        <f t="shared" si="3"/>
        <v>72686</v>
      </c>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IV51" s="55"/>
    </row>
    <row r="52" spans="1:256" s="58" customFormat="1" x14ac:dyDescent="0.2">
      <c r="A52" s="58">
        <f t="shared" si="7"/>
        <v>43472</v>
      </c>
      <c r="B52" s="58">
        <f t="shared" si="7"/>
        <v>43472</v>
      </c>
      <c r="C52" s="58">
        <f t="shared" si="7"/>
        <v>43472</v>
      </c>
      <c r="D52" s="38" t="s">
        <v>101</v>
      </c>
      <c r="E52" s="59"/>
      <c r="F52" s="57">
        <v>43472</v>
      </c>
      <c r="G52" s="57">
        <v>43472</v>
      </c>
      <c r="H52" s="57">
        <v>43472</v>
      </c>
      <c r="I52" s="60">
        <f t="shared" si="5"/>
        <v>46363</v>
      </c>
      <c r="J52" s="60">
        <f t="shared" si="6"/>
        <v>46370</v>
      </c>
      <c r="K52" s="57">
        <v>43591</v>
      </c>
      <c r="L52" s="57">
        <v>43409</v>
      </c>
      <c r="M52" s="57">
        <v>43591</v>
      </c>
      <c r="N52" s="57">
        <v>43234</v>
      </c>
      <c r="O52" s="57">
        <v>43591</v>
      </c>
      <c r="P52" s="57">
        <v>45586</v>
      </c>
      <c r="Q52" s="57">
        <v>42964</v>
      </c>
      <c r="R52" s="57">
        <v>43605</v>
      </c>
      <c r="S52" s="57">
        <v>43528</v>
      </c>
      <c r="T52" s="60">
        <v>43582</v>
      </c>
      <c r="U52" s="60">
        <v>72686</v>
      </c>
      <c r="V52" s="60">
        <f t="shared" si="3"/>
        <v>72686</v>
      </c>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IV52" s="38"/>
    </row>
    <row r="53" spans="1:256" x14ac:dyDescent="0.2">
      <c r="A53" s="50">
        <f t="shared" si="7"/>
        <v>43513</v>
      </c>
      <c r="B53" s="50">
        <f t="shared" si="7"/>
        <v>43506</v>
      </c>
      <c r="C53" s="50">
        <f t="shared" si="7"/>
        <v>43520</v>
      </c>
      <c r="D53" t="s">
        <v>106</v>
      </c>
      <c r="F53" s="57">
        <v>43513</v>
      </c>
      <c r="G53" s="57">
        <v>43506</v>
      </c>
      <c r="H53" s="57">
        <v>43520</v>
      </c>
      <c r="I53" s="60">
        <f t="shared" si="5"/>
        <v>46370</v>
      </c>
      <c r="J53" s="60">
        <f t="shared" si="6"/>
        <v>46377</v>
      </c>
      <c r="K53" s="57">
        <v>43615</v>
      </c>
      <c r="L53" s="57">
        <v>43457</v>
      </c>
      <c r="M53" s="57">
        <v>43615</v>
      </c>
      <c r="N53" s="57">
        <v>43289</v>
      </c>
      <c r="O53" s="57">
        <v>43654</v>
      </c>
      <c r="P53" s="125">
        <v>45640</v>
      </c>
      <c r="Q53" s="57">
        <v>42994</v>
      </c>
      <c r="R53" s="57">
        <v>43653</v>
      </c>
      <c r="S53" s="57">
        <v>43575</v>
      </c>
      <c r="T53" s="53">
        <v>43647</v>
      </c>
      <c r="U53" s="53">
        <v>72686</v>
      </c>
      <c r="V53" s="53">
        <f t="shared" si="3"/>
        <v>72686</v>
      </c>
      <c r="W53"/>
      <c r="X53"/>
      <c r="Y53"/>
      <c r="Z53"/>
      <c r="AA53"/>
      <c r="AB53"/>
      <c r="AC53"/>
      <c r="AD53"/>
      <c r="AE53"/>
      <c r="AF53"/>
      <c r="AG53"/>
      <c r="AH53"/>
      <c r="AI53"/>
      <c r="AJ53"/>
      <c r="AK53"/>
      <c r="AL53"/>
      <c r="AM53"/>
      <c r="AN53"/>
      <c r="AO53"/>
      <c r="AP53"/>
      <c r="AQ53"/>
      <c r="AR53"/>
      <c r="AS53"/>
      <c r="AT53"/>
      <c r="AU53"/>
      <c r="AV53"/>
      <c r="AW53"/>
      <c r="AX53"/>
      <c r="AY53"/>
      <c r="AZ53"/>
    </row>
    <row r="54" spans="1:256" x14ac:dyDescent="0.2">
      <c r="A54" s="50">
        <f t="shared" si="7"/>
        <v>43528</v>
      </c>
      <c r="B54" s="50">
        <f t="shared" si="7"/>
        <v>43521</v>
      </c>
      <c r="C54" s="50">
        <f t="shared" si="7"/>
        <v>43535</v>
      </c>
      <c r="D54" t="s">
        <v>101</v>
      </c>
      <c r="F54" s="57">
        <v>43528</v>
      </c>
      <c r="G54" s="57">
        <v>43521</v>
      </c>
      <c r="H54" s="57">
        <v>43535</v>
      </c>
      <c r="I54" s="60">
        <f t="shared" si="5"/>
        <v>46377</v>
      </c>
      <c r="J54" s="60">
        <f t="shared" si="6"/>
        <v>46384</v>
      </c>
      <c r="K54" s="57">
        <v>43619</v>
      </c>
      <c r="L54" s="57">
        <v>43472</v>
      </c>
      <c r="M54" s="57">
        <v>43619</v>
      </c>
      <c r="N54" s="57">
        <v>43346</v>
      </c>
      <c r="O54" s="57">
        <v>43700</v>
      </c>
      <c r="P54" s="125">
        <v>45705</v>
      </c>
      <c r="Q54" s="57">
        <v>43003</v>
      </c>
      <c r="R54" s="57">
        <v>43693</v>
      </c>
      <c r="S54" s="57">
        <v>43591</v>
      </c>
      <c r="T54" s="53">
        <v>43710</v>
      </c>
      <c r="U54" s="53">
        <v>72686</v>
      </c>
      <c r="V54" s="53">
        <f t="shared" si="3"/>
        <v>72686</v>
      </c>
      <c r="W54"/>
      <c r="X54"/>
      <c r="Y54"/>
      <c r="Z54"/>
      <c r="AA54"/>
      <c r="AB54"/>
      <c r="AC54"/>
      <c r="AD54"/>
      <c r="AE54"/>
      <c r="AF54"/>
      <c r="AG54"/>
      <c r="AH54"/>
      <c r="AI54"/>
      <c r="AJ54"/>
      <c r="AK54"/>
      <c r="AL54"/>
      <c r="AM54"/>
      <c r="AN54"/>
      <c r="AO54"/>
      <c r="AP54"/>
      <c r="AQ54"/>
      <c r="AR54"/>
      <c r="AS54"/>
      <c r="AT54"/>
      <c r="AU54"/>
      <c r="AV54"/>
      <c r="AW54"/>
      <c r="AX54"/>
      <c r="AY54"/>
      <c r="AZ54"/>
    </row>
    <row r="55" spans="1:256" s="54" customFormat="1" x14ac:dyDescent="0.2">
      <c r="A55" s="54">
        <f t="shared" si="7"/>
        <v>43569</v>
      </c>
      <c r="B55" s="54">
        <f t="shared" si="7"/>
        <v>43562</v>
      </c>
      <c r="C55" s="54">
        <f t="shared" si="7"/>
        <v>43576</v>
      </c>
      <c r="D55" s="55" t="s">
        <v>102</v>
      </c>
      <c r="E55" s="56"/>
      <c r="F55" s="57">
        <v>43569</v>
      </c>
      <c r="G55" s="57">
        <v>43562</v>
      </c>
      <c r="H55" s="57">
        <v>43576</v>
      </c>
      <c r="I55" s="60">
        <f t="shared" si="5"/>
        <v>46384</v>
      </c>
      <c r="J55" s="60">
        <f t="shared" si="6"/>
        <v>46391</v>
      </c>
      <c r="K55" s="57">
        <v>43653</v>
      </c>
      <c r="L55" s="57">
        <v>43520</v>
      </c>
      <c r="M55" s="57">
        <v>43655</v>
      </c>
      <c r="N55" s="57">
        <v>43394</v>
      </c>
      <c r="O55" s="57">
        <v>43752</v>
      </c>
      <c r="P55" s="123">
        <v>45752</v>
      </c>
      <c r="Q55" s="57">
        <v>43036</v>
      </c>
      <c r="R55" s="57">
        <v>43751</v>
      </c>
      <c r="S55" s="57">
        <v>43650</v>
      </c>
      <c r="T55" s="57">
        <v>43766</v>
      </c>
      <c r="U55" s="57">
        <v>72686</v>
      </c>
      <c r="V55" s="57">
        <f t="shared" si="3"/>
        <v>72686</v>
      </c>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IV55" s="55"/>
    </row>
    <row r="56" spans="1:256" s="58" customFormat="1" x14ac:dyDescent="0.2">
      <c r="A56" s="58">
        <f t="shared" si="7"/>
        <v>43584</v>
      </c>
      <c r="B56" s="58">
        <f t="shared" si="7"/>
        <v>43578</v>
      </c>
      <c r="C56" s="58">
        <f t="shared" si="7"/>
        <v>43591</v>
      </c>
      <c r="D56" s="38" t="s">
        <v>101</v>
      </c>
      <c r="E56" s="59"/>
      <c r="F56" s="57">
        <v>43584</v>
      </c>
      <c r="G56" s="57">
        <v>43578</v>
      </c>
      <c r="H56" s="57">
        <v>43591</v>
      </c>
      <c r="I56" s="60">
        <f t="shared" si="5"/>
        <v>46391</v>
      </c>
      <c r="J56" s="60">
        <f t="shared" si="6"/>
        <v>46398</v>
      </c>
      <c r="K56" s="57">
        <v>43711</v>
      </c>
      <c r="L56" s="57">
        <v>43535</v>
      </c>
      <c r="M56" s="57">
        <v>43710</v>
      </c>
      <c r="N56" s="57">
        <v>43409</v>
      </c>
      <c r="O56" s="57">
        <v>43766</v>
      </c>
      <c r="P56" s="124">
        <v>45768</v>
      </c>
      <c r="Q56" s="57">
        <v>43052</v>
      </c>
      <c r="R56" s="57">
        <v>43766</v>
      </c>
      <c r="S56" s="57">
        <v>43713</v>
      </c>
      <c r="T56" s="60">
        <v>43771</v>
      </c>
      <c r="U56" s="60">
        <v>72686</v>
      </c>
      <c r="V56" s="60">
        <f t="shared" si="3"/>
        <v>72686</v>
      </c>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IV56" s="38"/>
    </row>
    <row r="57" spans="1:256" x14ac:dyDescent="0.2">
      <c r="A57" s="50">
        <f t="shared" si="7"/>
        <v>43615</v>
      </c>
      <c r="B57" s="50">
        <f t="shared" si="7"/>
        <v>43615</v>
      </c>
      <c r="C57" s="50">
        <f t="shared" si="7"/>
        <v>43615</v>
      </c>
      <c r="D57" t="s">
        <v>103</v>
      </c>
      <c r="F57" s="57">
        <v>43615</v>
      </c>
      <c r="G57" s="57">
        <v>43615</v>
      </c>
      <c r="H57" s="57">
        <v>43615</v>
      </c>
      <c r="I57" s="57">
        <v>54789</v>
      </c>
      <c r="J57" s="57">
        <v>54789</v>
      </c>
      <c r="K57" s="57">
        <v>43758</v>
      </c>
      <c r="L57" s="57">
        <v>43574</v>
      </c>
      <c r="M57" s="57">
        <v>43758</v>
      </c>
      <c r="N57" s="57">
        <v>43457</v>
      </c>
      <c r="O57" s="57">
        <v>43815</v>
      </c>
      <c r="P57" s="125">
        <v>45815</v>
      </c>
      <c r="Q57" s="57">
        <v>43085</v>
      </c>
      <c r="R57" s="57">
        <v>43819</v>
      </c>
      <c r="S57" s="57">
        <v>43764</v>
      </c>
      <c r="T57" s="53">
        <v>43822</v>
      </c>
      <c r="U57" s="53">
        <v>72686</v>
      </c>
      <c r="V57" s="53">
        <f t="shared" si="3"/>
        <v>72686</v>
      </c>
      <c r="W57"/>
      <c r="X57"/>
      <c r="Y57"/>
      <c r="Z57"/>
      <c r="AA57"/>
      <c r="AB57"/>
      <c r="AC57"/>
      <c r="AD57"/>
      <c r="AE57"/>
      <c r="AF57"/>
      <c r="AG57"/>
      <c r="AH57"/>
      <c r="AI57"/>
      <c r="AJ57"/>
      <c r="AK57"/>
      <c r="AL57"/>
      <c r="AM57"/>
      <c r="AN57"/>
      <c r="AO57"/>
      <c r="AP57"/>
      <c r="AQ57"/>
      <c r="AR57"/>
      <c r="AS57"/>
      <c r="AT57"/>
      <c r="AU57"/>
      <c r="AV57"/>
      <c r="AW57"/>
      <c r="AX57"/>
      <c r="AY57"/>
      <c r="AZ57"/>
    </row>
    <row r="58" spans="1:256" x14ac:dyDescent="0.2">
      <c r="A58" s="50">
        <f t="shared" si="7"/>
        <v>43619</v>
      </c>
      <c r="B58" s="50">
        <f t="shared" si="7"/>
        <v>43619</v>
      </c>
      <c r="C58" s="50">
        <f t="shared" si="7"/>
        <v>43619</v>
      </c>
      <c r="D58" t="s">
        <v>101</v>
      </c>
      <c r="F58" s="57">
        <v>43619</v>
      </c>
      <c r="G58" s="57">
        <v>43619</v>
      </c>
      <c r="H58" s="57">
        <v>43619</v>
      </c>
      <c r="I58" s="57">
        <v>54789</v>
      </c>
      <c r="J58" s="57">
        <v>54789</v>
      </c>
      <c r="K58" s="57">
        <v>43773</v>
      </c>
      <c r="L58" s="57">
        <v>43587</v>
      </c>
      <c r="M58" s="57">
        <v>43773</v>
      </c>
      <c r="N58" s="57">
        <v>43472</v>
      </c>
      <c r="O58" s="57">
        <v>43843</v>
      </c>
      <c r="P58" s="125">
        <v>45831</v>
      </c>
      <c r="Q58" s="57">
        <v>43115</v>
      </c>
      <c r="R58" s="57">
        <v>43857</v>
      </c>
      <c r="S58" s="57">
        <v>43775</v>
      </c>
      <c r="T58" s="53">
        <v>43834</v>
      </c>
      <c r="U58" s="53">
        <v>72686</v>
      </c>
      <c r="V58" s="53">
        <f t="shared" si="3"/>
        <v>72686</v>
      </c>
      <c r="W58"/>
      <c r="X58"/>
      <c r="Y58"/>
      <c r="Z58"/>
      <c r="AA58"/>
      <c r="AB58"/>
      <c r="AC58"/>
      <c r="AD58"/>
      <c r="AE58"/>
      <c r="AF58"/>
      <c r="AG58"/>
      <c r="AH58"/>
      <c r="AI58"/>
      <c r="AJ58"/>
      <c r="AK58"/>
      <c r="AL58"/>
      <c r="AM58"/>
      <c r="AN58"/>
      <c r="AO58"/>
      <c r="AP58"/>
      <c r="AQ58"/>
      <c r="AR58"/>
      <c r="AS58"/>
      <c r="AT58"/>
      <c r="AU58"/>
      <c r="AV58"/>
      <c r="AW58"/>
      <c r="AX58"/>
      <c r="AY58"/>
      <c r="AZ58"/>
    </row>
    <row r="59" spans="1:256" s="54" customFormat="1" x14ac:dyDescent="0.2">
      <c r="A59" s="54">
        <f t="shared" si="7"/>
        <v>43653</v>
      </c>
      <c r="B59" s="54">
        <f t="shared" si="7"/>
        <v>43653</v>
      </c>
      <c r="C59" s="54">
        <f t="shared" si="7"/>
        <v>43653</v>
      </c>
      <c r="D59" s="55" t="s">
        <v>104</v>
      </c>
      <c r="E59" s="56"/>
      <c r="F59" s="57">
        <v>43653</v>
      </c>
      <c r="G59" s="57">
        <v>43653</v>
      </c>
      <c r="H59" s="57">
        <v>43653</v>
      </c>
      <c r="I59" s="57">
        <v>54789</v>
      </c>
      <c r="J59" s="57">
        <v>54789</v>
      </c>
      <c r="K59" s="57">
        <v>43821</v>
      </c>
      <c r="L59" s="57">
        <v>43653</v>
      </c>
      <c r="M59" s="57">
        <v>43821</v>
      </c>
      <c r="N59" s="57">
        <v>43520</v>
      </c>
      <c r="O59" s="57">
        <v>43892</v>
      </c>
      <c r="P59" s="123">
        <v>45878</v>
      </c>
      <c r="Q59" s="57">
        <v>43148</v>
      </c>
      <c r="R59" s="57">
        <v>43898</v>
      </c>
      <c r="S59" s="57">
        <v>43820</v>
      </c>
      <c r="T59" s="57">
        <v>43885</v>
      </c>
      <c r="U59" s="57">
        <v>72686</v>
      </c>
      <c r="V59" s="57">
        <f t="shared" si="3"/>
        <v>72686</v>
      </c>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IV59" s="55"/>
    </row>
    <row r="60" spans="1:256" s="58" customFormat="1" x14ac:dyDescent="0.2">
      <c r="A60" s="58">
        <f t="shared" si="7"/>
        <v>43710</v>
      </c>
      <c r="B60" s="58">
        <f t="shared" si="7"/>
        <v>43710</v>
      </c>
      <c r="C60" s="58">
        <f t="shared" si="7"/>
        <v>43710</v>
      </c>
      <c r="D60" s="38" t="s">
        <v>101</v>
      </c>
      <c r="E60" s="59"/>
      <c r="F60" s="57">
        <v>43710</v>
      </c>
      <c r="G60" s="57">
        <v>43710</v>
      </c>
      <c r="H60" s="57">
        <v>43710</v>
      </c>
      <c r="I60" s="57">
        <v>54789</v>
      </c>
      <c r="J60" s="57">
        <v>54789</v>
      </c>
      <c r="K60" s="57">
        <v>43836</v>
      </c>
      <c r="L60" s="57">
        <v>43710</v>
      </c>
      <c r="M60" s="57">
        <v>43836</v>
      </c>
      <c r="N60" s="57">
        <v>43535</v>
      </c>
      <c r="O60" s="57">
        <v>43906</v>
      </c>
      <c r="P60" s="124">
        <v>45894</v>
      </c>
      <c r="Q60" s="57">
        <v>43157</v>
      </c>
      <c r="R60" s="57">
        <v>43913</v>
      </c>
      <c r="S60" s="57">
        <v>43836</v>
      </c>
      <c r="T60" s="60">
        <v>43890</v>
      </c>
      <c r="U60" s="60">
        <v>72686</v>
      </c>
      <c r="V60" s="60">
        <f t="shared" si="3"/>
        <v>72686</v>
      </c>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IV60" s="38"/>
    </row>
    <row r="61" spans="1:256" x14ac:dyDescent="0.2">
      <c r="A61" s="50">
        <f t="shared" si="7"/>
        <v>43758</v>
      </c>
      <c r="B61" s="50">
        <f t="shared" si="7"/>
        <v>43758</v>
      </c>
      <c r="C61" s="50">
        <f t="shared" si="7"/>
        <v>43758</v>
      </c>
      <c r="D61" t="s">
        <v>105</v>
      </c>
      <c r="F61" s="57">
        <v>43758</v>
      </c>
      <c r="G61" s="57">
        <v>43758</v>
      </c>
      <c r="H61" s="57">
        <v>43758</v>
      </c>
      <c r="I61" s="57">
        <v>54789</v>
      </c>
      <c r="J61" s="57">
        <v>54789</v>
      </c>
      <c r="K61" s="57">
        <v>43877</v>
      </c>
      <c r="L61" s="57">
        <v>43758</v>
      </c>
      <c r="M61" s="57">
        <v>43881</v>
      </c>
      <c r="N61" s="57">
        <v>43569</v>
      </c>
      <c r="O61" s="57">
        <v>43955</v>
      </c>
      <c r="P61" s="125">
        <v>45941</v>
      </c>
      <c r="Q61" s="57">
        <v>43189</v>
      </c>
      <c r="R61" s="57">
        <v>43952</v>
      </c>
      <c r="S61" s="57">
        <v>43883</v>
      </c>
      <c r="T61" s="53">
        <v>43927</v>
      </c>
      <c r="U61" s="53">
        <v>72686</v>
      </c>
      <c r="V61" s="53">
        <f t="shared" si="3"/>
        <v>72686</v>
      </c>
      <c r="W61"/>
      <c r="X61"/>
      <c r="Y61"/>
      <c r="Z61"/>
      <c r="AA61"/>
      <c r="AB61"/>
      <c r="AC61"/>
      <c r="AD61"/>
      <c r="AE61"/>
      <c r="AF61"/>
      <c r="AG61"/>
      <c r="AH61"/>
      <c r="AI61"/>
      <c r="AJ61"/>
      <c r="AK61"/>
      <c r="AL61"/>
      <c r="AM61"/>
      <c r="AN61"/>
      <c r="AO61"/>
      <c r="AP61"/>
      <c r="AQ61"/>
      <c r="AR61"/>
      <c r="AS61"/>
      <c r="AT61"/>
      <c r="AU61"/>
      <c r="AV61"/>
      <c r="AW61"/>
      <c r="AX61"/>
      <c r="AY61"/>
      <c r="AZ61"/>
    </row>
    <row r="62" spans="1:256" x14ac:dyDescent="0.2">
      <c r="A62" s="50">
        <f t="shared" si="7"/>
        <v>43773</v>
      </c>
      <c r="B62" s="50">
        <f t="shared" si="7"/>
        <v>43773</v>
      </c>
      <c r="C62" s="50">
        <f t="shared" si="7"/>
        <v>43773</v>
      </c>
      <c r="D62" t="s">
        <v>101</v>
      </c>
      <c r="F62" s="57">
        <v>43773</v>
      </c>
      <c r="G62" s="57">
        <v>43773</v>
      </c>
      <c r="H62" s="57">
        <v>43773</v>
      </c>
      <c r="I62" s="57">
        <v>54789</v>
      </c>
      <c r="J62" s="57">
        <v>54789</v>
      </c>
      <c r="K62" s="57">
        <v>43892</v>
      </c>
      <c r="L62" s="57">
        <v>43773</v>
      </c>
      <c r="M62" s="57">
        <v>43892</v>
      </c>
      <c r="N62" s="57">
        <v>43584</v>
      </c>
      <c r="O62" s="57">
        <v>43962</v>
      </c>
      <c r="P62" s="125">
        <v>45957</v>
      </c>
      <c r="Q62" s="57">
        <v>43206</v>
      </c>
      <c r="R62" s="57">
        <v>43965</v>
      </c>
      <c r="S62" s="57">
        <v>43899</v>
      </c>
      <c r="T62" s="53">
        <v>43939</v>
      </c>
      <c r="U62" s="53">
        <v>72686</v>
      </c>
      <c r="V62" s="53">
        <f t="shared" si="3"/>
        <v>72686</v>
      </c>
      <c r="W62"/>
      <c r="X62"/>
      <c r="Y62"/>
      <c r="Z62"/>
      <c r="AA62"/>
      <c r="AB62"/>
      <c r="AC62"/>
      <c r="AD62"/>
      <c r="AE62"/>
      <c r="AF62"/>
      <c r="AG62"/>
      <c r="AH62"/>
      <c r="AI62"/>
      <c r="AJ62"/>
      <c r="AK62"/>
      <c r="AL62"/>
      <c r="AM62"/>
      <c r="AN62"/>
      <c r="AO62"/>
      <c r="AP62"/>
      <c r="AQ62"/>
      <c r="AR62"/>
      <c r="AS62"/>
      <c r="AT62"/>
      <c r="AU62"/>
      <c r="AV62"/>
      <c r="AW62"/>
      <c r="AX62"/>
      <c r="AY62"/>
      <c r="AZ62"/>
    </row>
    <row r="63" spans="1:256" s="54" customFormat="1" x14ac:dyDescent="0.2">
      <c r="A63" s="54">
        <f t="shared" ref="A63:C82" si="8">INDEX($E63:$AZ63,1,MATCH(A$2,$E$2:$AZ$2,0))</f>
        <v>43821</v>
      </c>
      <c r="B63" s="54">
        <f t="shared" si="8"/>
        <v>43821</v>
      </c>
      <c r="C63" s="54">
        <f t="shared" si="8"/>
        <v>43821</v>
      </c>
      <c r="D63" s="55" t="s">
        <v>106</v>
      </c>
      <c r="E63" s="56"/>
      <c r="F63" s="57">
        <v>43821</v>
      </c>
      <c r="G63" s="57">
        <v>43821</v>
      </c>
      <c r="H63" s="57">
        <v>43821</v>
      </c>
      <c r="I63" s="57">
        <v>54789</v>
      </c>
      <c r="J63" s="57">
        <v>54789</v>
      </c>
      <c r="K63" s="57">
        <v>43940</v>
      </c>
      <c r="L63" s="57">
        <v>43821</v>
      </c>
      <c r="M63" s="57">
        <v>43930</v>
      </c>
      <c r="N63" s="57">
        <v>43615</v>
      </c>
      <c r="O63" s="57">
        <v>43972</v>
      </c>
      <c r="P63" s="123">
        <v>46011</v>
      </c>
      <c r="Q63" s="57">
        <v>43239</v>
      </c>
      <c r="R63" s="57">
        <v>44017</v>
      </c>
      <c r="S63" s="57">
        <v>43939</v>
      </c>
      <c r="T63" s="57">
        <v>43972</v>
      </c>
      <c r="U63" s="57">
        <v>72686</v>
      </c>
      <c r="V63" s="57">
        <f t="shared" si="3"/>
        <v>72686</v>
      </c>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c r="AX63" s="55"/>
      <c r="AY63" s="55"/>
      <c r="AZ63" s="55"/>
      <c r="IV63" s="55"/>
    </row>
    <row r="64" spans="1:256" s="58" customFormat="1" x14ac:dyDescent="0.2">
      <c r="A64" s="58">
        <f t="shared" si="8"/>
        <v>43836</v>
      </c>
      <c r="B64" s="58">
        <f t="shared" si="8"/>
        <v>43836</v>
      </c>
      <c r="C64" s="58">
        <f t="shared" si="8"/>
        <v>43836</v>
      </c>
      <c r="D64" s="38" t="s">
        <v>101</v>
      </c>
      <c r="E64" s="59"/>
      <c r="F64" s="57">
        <v>43836</v>
      </c>
      <c r="G64" s="57">
        <v>43836</v>
      </c>
      <c r="H64" s="57">
        <v>43836</v>
      </c>
      <c r="I64" s="57">
        <v>54789</v>
      </c>
      <c r="J64" s="57">
        <v>54789</v>
      </c>
      <c r="K64" s="57">
        <v>43955</v>
      </c>
      <c r="L64" s="57">
        <v>43836</v>
      </c>
      <c r="M64" s="57">
        <v>43941</v>
      </c>
      <c r="N64" s="57">
        <v>43619</v>
      </c>
      <c r="O64" s="57">
        <v>43975</v>
      </c>
      <c r="P64" s="124">
        <v>46069</v>
      </c>
      <c r="Q64" s="57">
        <v>43248</v>
      </c>
      <c r="R64" s="57">
        <v>44060</v>
      </c>
      <c r="S64" s="57">
        <v>43955</v>
      </c>
      <c r="T64" s="60">
        <v>43974</v>
      </c>
      <c r="U64" s="60">
        <v>72686</v>
      </c>
      <c r="V64" s="60">
        <f t="shared" si="3"/>
        <v>72686</v>
      </c>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IV64" s="38"/>
    </row>
    <row r="65" spans="1:256" s="54" customFormat="1" x14ac:dyDescent="0.2">
      <c r="A65" s="54">
        <f t="shared" si="8"/>
        <v>43884</v>
      </c>
      <c r="B65" s="54">
        <f t="shared" si="8"/>
        <v>43877</v>
      </c>
      <c r="C65" s="54">
        <f t="shared" si="8"/>
        <v>43870</v>
      </c>
      <c r="D65" s="55" t="s">
        <v>102</v>
      </c>
      <c r="E65" s="56"/>
      <c r="F65" s="57">
        <v>43884</v>
      </c>
      <c r="G65" s="57">
        <v>43877</v>
      </c>
      <c r="H65" s="57">
        <v>43870</v>
      </c>
      <c r="I65" s="57">
        <v>54789</v>
      </c>
      <c r="J65" s="57">
        <v>54789</v>
      </c>
      <c r="K65" s="57">
        <v>44017</v>
      </c>
      <c r="L65" s="57">
        <v>43877</v>
      </c>
      <c r="M65" s="57">
        <v>43961</v>
      </c>
      <c r="N65" s="57">
        <v>43653</v>
      </c>
      <c r="O65" s="57">
        <v>44018</v>
      </c>
      <c r="P65" s="57">
        <v>46116</v>
      </c>
      <c r="Q65" s="57">
        <v>43287</v>
      </c>
      <c r="R65" s="57">
        <v>44115</v>
      </c>
      <c r="S65" s="57">
        <v>43972</v>
      </c>
      <c r="T65" s="57">
        <v>44013</v>
      </c>
      <c r="U65" s="57">
        <v>72686</v>
      </c>
      <c r="V65" s="57">
        <f t="shared" si="3"/>
        <v>72686</v>
      </c>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IV65" s="55"/>
    </row>
    <row r="66" spans="1:256" s="58" customFormat="1" x14ac:dyDescent="0.2">
      <c r="A66" s="58">
        <f t="shared" si="8"/>
        <v>43899</v>
      </c>
      <c r="B66" s="58">
        <f t="shared" si="8"/>
        <v>43892</v>
      </c>
      <c r="C66" s="58">
        <f t="shared" si="8"/>
        <v>43885</v>
      </c>
      <c r="D66" s="38" t="s">
        <v>101</v>
      </c>
      <c r="E66" s="59"/>
      <c r="F66" s="57">
        <v>43899</v>
      </c>
      <c r="G66" s="57">
        <v>43892</v>
      </c>
      <c r="H66" s="57">
        <v>43885</v>
      </c>
      <c r="I66" s="57">
        <v>54789</v>
      </c>
      <c r="J66" s="57">
        <v>54789</v>
      </c>
      <c r="K66" s="57">
        <v>44077</v>
      </c>
      <c r="L66" s="57">
        <v>43892</v>
      </c>
      <c r="M66" s="57">
        <v>43969</v>
      </c>
      <c r="N66" s="57">
        <v>43710</v>
      </c>
      <c r="O66" s="57">
        <v>44067</v>
      </c>
      <c r="P66" s="57">
        <v>46132</v>
      </c>
      <c r="Q66" s="57">
        <v>43328</v>
      </c>
      <c r="R66" s="57">
        <v>44130</v>
      </c>
      <c r="S66" s="57">
        <v>43976</v>
      </c>
      <c r="T66" s="60">
        <v>44075</v>
      </c>
      <c r="U66" s="60">
        <v>72686</v>
      </c>
      <c r="V66" s="60">
        <f t="shared" si="3"/>
        <v>72686</v>
      </c>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IV66" s="38"/>
    </row>
    <row r="67" spans="1:256" x14ac:dyDescent="0.2">
      <c r="A67" s="50">
        <f t="shared" si="8"/>
        <v>43940</v>
      </c>
      <c r="B67" s="50">
        <f t="shared" si="8"/>
        <v>43933</v>
      </c>
      <c r="C67" s="50">
        <f t="shared" si="8"/>
        <v>43926</v>
      </c>
      <c r="D67" t="s">
        <v>103</v>
      </c>
      <c r="F67" s="57">
        <v>43940</v>
      </c>
      <c r="G67" s="57">
        <v>43933</v>
      </c>
      <c r="H67" s="57">
        <v>43926</v>
      </c>
      <c r="I67" s="57">
        <v>54789</v>
      </c>
      <c r="J67" s="57">
        <v>54789</v>
      </c>
      <c r="K67" s="57">
        <v>44122</v>
      </c>
      <c r="L67" s="57">
        <v>43930</v>
      </c>
      <c r="M67" s="57">
        <v>44017</v>
      </c>
      <c r="N67" s="57">
        <v>43758</v>
      </c>
      <c r="O67" s="57">
        <v>44116</v>
      </c>
      <c r="P67" s="57">
        <v>46179</v>
      </c>
      <c r="Q67" s="57">
        <v>43358</v>
      </c>
      <c r="R67" s="57">
        <v>44185</v>
      </c>
      <c r="S67" s="57">
        <v>44016</v>
      </c>
      <c r="T67" s="57">
        <v>44137</v>
      </c>
      <c r="U67" s="53">
        <v>72686</v>
      </c>
      <c r="V67" s="53">
        <f t="shared" si="3"/>
        <v>72686</v>
      </c>
      <c r="W67"/>
      <c r="X67"/>
      <c r="Y67"/>
      <c r="Z67"/>
      <c r="AA67"/>
      <c r="AB67"/>
      <c r="AC67"/>
      <c r="AD67"/>
      <c r="AE67"/>
      <c r="AF67"/>
      <c r="AG67"/>
      <c r="AH67"/>
      <c r="AI67"/>
      <c r="AJ67"/>
      <c r="AK67"/>
      <c r="AL67"/>
      <c r="AM67"/>
      <c r="AN67"/>
      <c r="AO67"/>
      <c r="AP67"/>
      <c r="AQ67"/>
      <c r="AR67"/>
      <c r="AS67"/>
      <c r="AT67"/>
      <c r="AU67"/>
      <c r="AV67"/>
      <c r="AW67"/>
      <c r="AX67"/>
      <c r="AY67"/>
      <c r="AZ67"/>
    </row>
    <row r="68" spans="1:256" x14ac:dyDescent="0.2">
      <c r="A68" s="50">
        <f t="shared" si="8"/>
        <v>43955</v>
      </c>
      <c r="B68" s="50">
        <f t="shared" si="8"/>
        <v>43948</v>
      </c>
      <c r="C68" s="50">
        <f t="shared" si="8"/>
        <v>43941</v>
      </c>
      <c r="D68" t="s">
        <v>101</v>
      </c>
      <c r="F68" s="57">
        <v>43955</v>
      </c>
      <c r="G68" s="57">
        <v>43948</v>
      </c>
      <c r="H68" s="57">
        <v>43941</v>
      </c>
      <c r="I68" s="57">
        <v>54789</v>
      </c>
      <c r="J68" s="57">
        <v>54789</v>
      </c>
      <c r="K68" s="57">
        <v>44137</v>
      </c>
      <c r="L68" s="57">
        <v>43944</v>
      </c>
      <c r="M68" s="57">
        <v>44075</v>
      </c>
      <c r="N68" s="57">
        <v>43773</v>
      </c>
      <c r="O68" s="57">
        <v>44130</v>
      </c>
      <c r="P68" s="57">
        <v>46195</v>
      </c>
      <c r="Q68" s="57">
        <v>43367</v>
      </c>
      <c r="R68" s="57">
        <v>44221</v>
      </c>
      <c r="S68" s="57">
        <v>44077</v>
      </c>
      <c r="T68" s="57">
        <v>44142</v>
      </c>
      <c r="U68" s="53">
        <v>72686</v>
      </c>
      <c r="V68" s="53">
        <f t="shared" ref="V68:V131" si="9">U69</f>
        <v>72686</v>
      </c>
      <c r="W68"/>
      <c r="X68"/>
      <c r="Y68"/>
      <c r="Z68"/>
      <c r="AA68"/>
      <c r="AB68"/>
      <c r="AC68"/>
      <c r="AD68"/>
      <c r="AE68"/>
      <c r="AF68"/>
      <c r="AG68"/>
      <c r="AH68"/>
      <c r="AI68"/>
      <c r="AJ68"/>
      <c r="AK68"/>
      <c r="AL68"/>
      <c r="AM68"/>
      <c r="AN68"/>
      <c r="AO68"/>
      <c r="AP68"/>
      <c r="AQ68"/>
      <c r="AR68"/>
      <c r="AS68"/>
      <c r="AT68"/>
      <c r="AU68"/>
      <c r="AV68"/>
      <c r="AW68"/>
      <c r="AX68"/>
      <c r="AY68"/>
      <c r="AZ68"/>
    </row>
    <row r="69" spans="1:256" s="54" customFormat="1" x14ac:dyDescent="0.2">
      <c r="A69" s="54">
        <f t="shared" si="8"/>
        <v>43972</v>
      </c>
      <c r="B69" s="54">
        <f t="shared" si="8"/>
        <v>43972</v>
      </c>
      <c r="C69" s="54">
        <f t="shared" si="8"/>
        <v>43972</v>
      </c>
      <c r="D69" s="55" t="s">
        <v>104</v>
      </c>
      <c r="E69" s="56"/>
      <c r="F69" s="57">
        <v>43972</v>
      </c>
      <c r="G69" s="57">
        <v>43972</v>
      </c>
      <c r="H69" s="57">
        <v>43972</v>
      </c>
      <c r="I69" s="57">
        <v>54789</v>
      </c>
      <c r="J69" s="57">
        <v>54789</v>
      </c>
      <c r="K69" s="57">
        <v>44185</v>
      </c>
      <c r="L69" s="57">
        <v>44017</v>
      </c>
      <c r="M69" s="57">
        <v>44129</v>
      </c>
      <c r="N69" s="57">
        <v>43821</v>
      </c>
      <c r="O69" s="57">
        <v>44179</v>
      </c>
      <c r="P69" s="57">
        <v>46242</v>
      </c>
      <c r="Q69" s="57">
        <v>43400</v>
      </c>
      <c r="R69" s="57">
        <v>44262</v>
      </c>
      <c r="S69" s="57">
        <v>44126</v>
      </c>
      <c r="T69" s="57">
        <v>44186</v>
      </c>
      <c r="U69" s="57">
        <v>72686</v>
      </c>
      <c r="V69" s="57">
        <f t="shared" si="9"/>
        <v>72686</v>
      </c>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IV69" s="55"/>
    </row>
    <row r="70" spans="1:256" s="58" customFormat="1" x14ac:dyDescent="0.2">
      <c r="A70" s="58">
        <f t="shared" si="8"/>
        <v>43976</v>
      </c>
      <c r="B70" s="58">
        <f t="shared" si="8"/>
        <v>43976</v>
      </c>
      <c r="C70" s="58">
        <f t="shared" si="8"/>
        <v>43976</v>
      </c>
      <c r="D70" s="38" t="s">
        <v>101</v>
      </c>
      <c r="E70" s="59"/>
      <c r="F70" s="57">
        <v>43976</v>
      </c>
      <c r="G70" s="57">
        <v>43976</v>
      </c>
      <c r="H70" s="57">
        <v>43976</v>
      </c>
      <c r="I70" s="57">
        <v>54789</v>
      </c>
      <c r="J70" s="57">
        <v>54789</v>
      </c>
      <c r="K70" s="57">
        <v>44200</v>
      </c>
      <c r="L70" s="57">
        <v>44075</v>
      </c>
      <c r="M70" s="57">
        <v>44144</v>
      </c>
      <c r="N70" s="57">
        <v>43836</v>
      </c>
      <c r="O70" s="57">
        <v>44207</v>
      </c>
      <c r="P70" s="57">
        <v>46258</v>
      </c>
      <c r="Q70" s="57">
        <v>43416</v>
      </c>
      <c r="R70" s="57">
        <v>44277</v>
      </c>
      <c r="S70" s="57">
        <v>44137</v>
      </c>
      <c r="T70" s="57">
        <v>44198</v>
      </c>
      <c r="U70" s="60">
        <v>72686</v>
      </c>
      <c r="V70" s="60">
        <f t="shared" si="9"/>
        <v>72686</v>
      </c>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IV70" s="38"/>
    </row>
    <row r="71" spans="1:256" x14ac:dyDescent="0.2">
      <c r="A71" s="50">
        <f t="shared" si="8"/>
        <v>44017</v>
      </c>
      <c r="B71" s="50">
        <f t="shared" si="8"/>
        <v>44017</v>
      </c>
      <c r="C71" s="50">
        <f t="shared" si="8"/>
        <v>44017</v>
      </c>
      <c r="D71" t="s">
        <v>105</v>
      </c>
      <c r="F71" s="57">
        <v>44017</v>
      </c>
      <c r="G71" s="57">
        <v>44017</v>
      </c>
      <c r="H71" s="57">
        <v>44017</v>
      </c>
      <c r="I71" s="57">
        <v>54789</v>
      </c>
      <c r="J71" s="57">
        <v>54789</v>
      </c>
      <c r="K71" s="57">
        <v>44241</v>
      </c>
      <c r="L71" s="57">
        <v>44122</v>
      </c>
      <c r="M71" s="57">
        <v>44185</v>
      </c>
      <c r="N71" s="57">
        <v>43884</v>
      </c>
      <c r="O71" s="57">
        <v>44256</v>
      </c>
      <c r="P71" s="57">
        <v>46305</v>
      </c>
      <c r="Q71" s="57">
        <v>43449</v>
      </c>
      <c r="R71" s="57">
        <v>44321</v>
      </c>
      <c r="S71" s="57">
        <v>44184</v>
      </c>
      <c r="T71" s="57">
        <v>44242</v>
      </c>
      <c r="U71" s="53">
        <v>72686</v>
      </c>
      <c r="V71" s="53">
        <f t="shared" si="9"/>
        <v>72686</v>
      </c>
      <c r="W71"/>
      <c r="X71"/>
      <c r="Y71"/>
      <c r="Z71"/>
      <c r="AA71"/>
      <c r="AB71"/>
      <c r="AC71"/>
      <c r="AD71"/>
      <c r="AE71"/>
      <c r="AF71"/>
      <c r="AG71"/>
      <c r="AH71"/>
      <c r="AI71"/>
      <c r="AJ71"/>
      <c r="AK71"/>
      <c r="AL71"/>
      <c r="AM71"/>
      <c r="AN71"/>
      <c r="AO71"/>
      <c r="AP71"/>
      <c r="AQ71"/>
      <c r="AR71"/>
      <c r="AS71"/>
      <c r="AT71"/>
      <c r="AU71"/>
      <c r="AV71"/>
      <c r="AW71"/>
      <c r="AX71"/>
      <c r="AY71"/>
      <c r="AZ71"/>
    </row>
    <row r="72" spans="1:256" x14ac:dyDescent="0.2">
      <c r="A72" s="50">
        <f t="shared" si="8"/>
        <v>44075</v>
      </c>
      <c r="B72" s="50">
        <f t="shared" si="8"/>
        <v>44075</v>
      </c>
      <c r="C72" s="50">
        <f t="shared" si="8"/>
        <v>44075</v>
      </c>
      <c r="D72" t="s">
        <v>101</v>
      </c>
      <c r="F72" s="57">
        <v>44075</v>
      </c>
      <c r="G72" s="57">
        <v>44075</v>
      </c>
      <c r="H72" s="57">
        <v>44075</v>
      </c>
      <c r="I72" s="57">
        <v>54789</v>
      </c>
      <c r="J72" s="57">
        <v>54789</v>
      </c>
      <c r="K72" s="57">
        <v>44256</v>
      </c>
      <c r="L72" s="57">
        <v>44138</v>
      </c>
      <c r="M72" s="57">
        <v>44200</v>
      </c>
      <c r="N72" s="57">
        <v>43899</v>
      </c>
      <c r="O72" s="57">
        <v>44270</v>
      </c>
      <c r="P72" s="57">
        <v>46321</v>
      </c>
      <c r="Q72" s="57">
        <v>43479</v>
      </c>
      <c r="R72" s="57">
        <v>44333</v>
      </c>
      <c r="S72" s="57">
        <v>44200</v>
      </c>
      <c r="T72" s="57">
        <v>44247</v>
      </c>
      <c r="U72" s="53">
        <v>72686</v>
      </c>
      <c r="V72" s="53">
        <f t="shared" si="9"/>
        <v>72686</v>
      </c>
      <c r="W72"/>
      <c r="X72"/>
      <c r="Y72"/>
      <c r="Z72"/>
      <c r="AA72"/>
      <c r="AB72"/>
      <c r="AC72"/>
      <c r="AD72"/>
      <c r="AE72"/>
      <c r="AF72"/>
      <c r="AG72"/>
      <c r="AH72"/>
      <c r="AI72"/>
      <c r="AJ72"/>
      <c r="AK72"/>
      <c r="AL72"/>
      <c r="AM72"/>
      <c r="AN72"/>
      <c r="AO72"/>
      <c r="AP72"/>
      <c r="AQ72"/>
      <c r="AR72"/>
      <c r="AS72"/>
      <c r="AT72"/>
      <c r="AU72"/>
      <c r="AV72"/>
      <c r="AW72"/>
      <c r="AX72"/>
      <c r="AY72"/>
      <c r="AZ72"/>
    </row>
    <row r="73" spans="1:256" s="54" customFormat="1" x14ac:dyDescent="0.2">
      <c r="A73" s="54">
        <f t="shared" si="8"/>
        <v>44122</v>
      </c>
      <c r="B73" s="54">
        <f t="shared" si="8"/>
        <v>44122</v>
      </c>
      <c r="C73" s="54">
        <f t="shared" si="8"/>
        <v>44122</v>
      </c>
      <c r="D73" s="55" t="s">
        <v>106</v>
      </c>
      <c r="E73" s="56"/>
      <c r="F73" s="57">
        <v>44122</v>
      </c>
      <c r="G73" s="57">
        <v>44122</v>
      </c>
      <c r="H73" s="57">
        <v>44122</v>
      </c>
      <c r="I73" s="57">
        <v>54789</v>
      </c>
      <c r="J73" s="57">
        <v>54789</v>
      </c>
      <c r="K73" s="57">
        <v>44304</v>
      </c>
      <c r="L73" s="57">
        <v>44185</v>
      </c>
      <c r="M73" s="57">
        <v>44241</v>
      </c>
      <c r="N73" s="57">
        <v>43926</v>
      </c>
      <c r="O73" s="57">
        <v>44319</v>
      </c>
      <c r="P73" s="57">
        <v>46375</v>
      </c>
      <c r="Q73" s="57">
        <v>43512</v>
      </c>
      <c r="R73" s="57">
        <v>44385</v>
      </c>
      <c r="S73" s="57">
        <v>44247</v>
      </c>
      <c r="T73" s="57">
        <v>44291</v>
      </c>
      <c r="U73" s="57">
        <v>72686</v>
      </c>
      <c r="V73" s="57">
        <f t="shared" si="9"/>
        <v>72686</v>
      </c>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IV73" s="55"/>
    </row>
    <row r="74" spans="1:256" s="58" customFormat="1" x14ac:dyDescent="0.2">
      <c r="A74" s="58">
        <f t="shared" si="8"/>
        <v>44137</v>
      </c>
      <c r="B74" s="58">
        <f t="shared" si="8"/>
        <v>44137</v>
      </c>
      <c r="C74" s="58">
        <f t="shared" si="8"/>
        <v>44137</v>
      </c>
      <c r="D74" s="38" t="s">
        <v>101</v>
      </c>
      <c r="E74" s="59"/>
      <c r="F74" s="57">
        <v>44137</v>
      </c>
      <c r="G74" s="57">
        <v>44137</v>
      </c>
      <c r="H74" s="57">
        <v>44137</v>
      </c>
      <c r="I74" s="57">
        <v>54789</v>
      </c>
      <c r="J74" s="57">
        <v>54789</v>
      </c>
      <c r="K74" s="57">
        <v>44319</v>
      </c>
      <c r="L74" s="57">
        <v>44200</v>
      </c>
      <c r="M74" s="57">
        <v>44256</v>
      </c>
      <c r="N74" s="57">
        <v>43941</v>
      </c>
      <c r="O74" s="57">
        <v>44333</v>
      </c>
      <c r="P74" s="57">
        <v>46433</v>
      </c>
      <c r="Q74" s="57">
        <v>43521</v>
      </c>
      <c r="R74" s="57">
        <v>44424</v>
      </c>
      <c r="S74" s="57">
        <v>44263</v>
      </c>
      <c r="T74" s="57">
        <v>44303</v>
      </c>
      <c r="U74" s="60">
        <v>72686</v>
      </c>
      <c r="V74" s="60">
        <f t="shared" si="9"/>
        <v>72686</v>
      </c>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IV74" s="38"/>
    </row>
    <row r="75" spans="1:256" x14ac:dyDescent="0.2">
      <c r="A75" s="50">
        <f t="shared" si="8"/>
        <v>44185</v>
      </c>
      <c r="B75" s="50">
        <f t="shared" si="8"/>
        <v>44185</v>
      </c>
      <c r="C75" s="50">
        <f t="shared" si="8"/>
        <v>44185</v>
      </c>
      <c r="D75" t="s">
        <v>102</v>
      </c>
      <c r="F75" s="57">
        <v>44185</v>
      </c>
      <c r="G75" s="57">
        <v>44185</v>
      </c>
      <c r="H75" s="57">
        <v>44185</v>
      </c>
      <c r="I75" s="57">
        <v>54789</v>
      </c>
      <c r="J75" s="57">
        <v>54789</v>
      </c>
      <c r="K75" s="57">
        <v>44329</v>
      </c>
      <c r="L75" s="57">
        <v>44237</v>
      </c>
      <c r="M75" s="57">
        <v>44288</v>
      </c>
      <c r="N75" s="57">
        <v>44017</v>
      </c>
      <c r="O75" s="119">
        <v>44384</v>
      </c>
      <c r="P75" s="57">
        <v>46480</v>
      </c>
      <c r="Q75" s="57">
        <v>43561</v>
      </c>
      <c r="R75" s="57">
        <v>44479</v>
      </c>
      <c r="S75" s="57">
        <v>44310</v>
      </c>
      <c r="T75" s="57">
        <v>44329</v>
      </c>
      <c r="U75" s="53">
        <v>72686</v>
      </c>
      <c r="V75" s="53">
        <f t="shared" si="9"/>
        <v>72686</v>
      </c>
      <c r="W75"/>
      <c r="X75"/>
      <c r="Y75"/>
      <c r="Z75"/>
      <c r="AA75"/>
      <c r="AB75"/>
      <c r="AC75"/>
      <c r="AD75"/>
      <c r="AE75"/>
      <c r="AF75"/>
      <c r="AG75"/>
      <c r="AH75"/>
      <c r="AI75"/>
      <c r="AJ75"/>
      <c r="AK75"/>
      <c r="AL75"/>
      <c r="AM75"/>
      <c r="AN75"/>
      <c r="AO75"/>
      <c r="AP75"/>
      <c r="AQ75"/>
      <c r="AR75"/>
      <c r="AS75"/>
      <c r="AT75"/>
      <c r="AU75"/>
      <c r="AV75"/>
      <c r="AW75"/>
      <c r="AX75"/>
      <c r="AY75"/>
      <c r="AZ75"/>
    </row>
    <row r="76" spans="1:256" x14ac:dyDescent="0.2">
      <c r="A76" s="50">
        <f t="shared" si="8"/>
        <v>44200</v>
      </c>
      <c r="B76" s="50">
        <f t="shared" si="8"/>
        <v>44200</v>
      </c>
      <c r="C76" s="50">
        <f t="shared" si="8"/>
        <v>44200</v>
      </c>
      <c r="D76"/>
      <c r="F76" s="57">
        <v>44200</v>
      </c>
      <c r="G76" s="57">
        <v>44200</v>
      </c>
      <c r="H76" s="57">
        <v>44200</v>
      </c>
      <c r="I76" s="57">
        <v>54789</v>
      </c>
      <c r="J76" s="57">
        <v>54789</v>
      </c>
      <c r="K76" s="57">
        <v>44333</v>
      </c>
      <c r="L76" s="57">
        <v>44249</v>
      </c>
      <c r="M76" s="57">
        <v>44305</v>
      </c>
      <c r="N76" s="57">
        <v>44075</v>
      </c>
      <c r="O76" s="119">
        <v>44432</v>
      </c>
      <c r="P76" s="57">
        <v>46496</v>
      </c>
      <c r="Q76" s="57">
        <v>43578</v>
      </c>
      <c r="R76" s="57">
        <v>44494</v>
      </c>
      <c r="S76" s="57">
        <v>44326</v>
      </c>
      <c r="T76" s="57">
        <v>44331</v>
      </c>
      <c r="U76" s="53">
        <v>72686</v>
      </c>
      <c r="V76" s="53">
        <f t="shared" si="9"/>
        <v>72686</v>
      </c>
      <c r="W76"/>
      <c r="X76"/>
      <c r="Y76"/>
      <c r="Z76"/>
      <c r="AA76"/>
      <c r="AB76"/>
      <c r="AC76"/>
      <c r="AD76"/>
      <c r="AE76"/>
      <c r="AF76"/>
      <c r="AG76"/>
      <c r="AH76"/>
      <c r="AI76"/>
      <c r="AJ76"/>
      <c r="AK76"/>
      <c r="AL76"/>
      <c r="AM76"/>
      <c r="AN76"/>
      <c r="AO76"/>
      <c r="AP76"/>
      <c r="AQ76"/>
      <c r="AR76"/>
      <c r="AS76"/>
      <c r="AT76"/>
      <c r="AU76"/>
      <c r="AV76"/>
      <c r="AW76"/>
      <c r="AX76"/>
      <c r="AY76"/>
      <c r="AZ76"/>
    </row>
    <row r="77" spans="1:256" s="54" customFormat="1" x14ac:dyDescent="0.2">
      <c r="A77" s="54">
        <f t="shared" si="8"/>
        <v>44234</v>
      </c>
      <c r="B77" s="54">
        <f t="shared" si="8"/>
        <v>44248</v>
      </c>
      <c r="C77" s="54">
        <f t="shared" si="8"/>
        <v>44241</v>
      </c>
      <c r="D77" s="55"/>
      <c r="E77" s="56"/>
      <c r="F77" s="57">
        <v>44234</v>
      </c>
      <c r="G77" s="57">
        <v>44248</v>
      </c>
      <c r="H77" s="57">
        <v>44241</v>
      </c>
      <c r="I77" s="57">
        <v>54789</v>
      </c>
      <c r="J77" s="57">
        <v>54789</v>
      </c>
      <c r="K77" s="57">
        <v>44384</v>
      </c>
      <c r="L77" s="57">
        <v>44283</v>
      </c>
      <c r="M77" s="57">
        <v>44329</v>
      </c>
      <c r="N77" s="57">
        <v>44129</v>
      </c>
      <c r="O77" s="117">
        <v>44480</v>
      </c>
      <c r="P77" s="57">
        <v>46543</v>
      </c>
      <c r="Q77" s="57">
        <v>43610</v>
      </c>
      <c r="R77" s="57">
        <v>44549</v>
      </c>
      <c r="S77" s="57">
        <v>44329</v>
      </c>
      <c r="T77" s="57">
        <v>44378</v>
      </c>
      <c r="U77" s="57">
        <v>72686</v>
      </c>
      <c r="V77" s="57">
        <f t="shared" si="9"/>
        <v>72686</v>
      </c>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c r="AX77" s="55"/>
      <c r="AY77" s="55"/>
      <c r="AZ77" s="55"/>
      <c r="IV77" s="55"/>
    </row>
    <row r="78" spans="1:256" s="58" customFormat="1" x14ac:dyDescent="0.2">
      <c r="A78" s="58">
        <f t="shared" si="8"/>
        <v>44249</v>
      </c>
      <c r="B78" s="58">
        <f t="shared" si="8"/>
        <v>44263</v>
      </c>
      <c r="C78" s="58">
        <f t="shared" si="8"/>
        <v>44256</v>
      </c>
      <c r="D78" s="38"/>
      <c r="E78" s="59"/>
      <c r="F78" s="57">
        <v>44249</v>
      </c>
      <c r="G78" s="57">
        <v>44263</v>
      </c>
      <c r="H78" s="57">
        <v>44256</v>
      </c>
      <c r="I78" s="57">
        <v>54789</v>
      </c>
      <c r="J78" s="57">
        <v>54789</v>
      </c>
      <c r="K78" s="57">
        <v>44442</v>
      </c>
      <c r="L78" s="57">
        <v>44298</v>
      </c>
      <c r="M78" s="57">
        <v>44333</v>
      </c>
      <c r="N78" s="57">
        <v>44144</v>
      </c>
      <c r="O78" s="118">
        <v>44494</v>
      </c>
      <c r="P78" s="57">
        <v>46559</v>
      </c>
      <c r="Q78" s="57">
        <v>43619</v>
      </c>
      <c r="R78" s="57">
        <v>44585</v>
      </c>
      <c r="S78" s="57">
        <v>44333</v>
      </c>
      <c r="T78" s="57">
        <v>44440</v>
      </c>
      <c r="U78" s="60">
        <v>72686</v>
      </c>
      <c r="V78" s="60">
        <f t="shared" si="9"/>
        <v>72686</v>
      </c>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IV78" s="38"/>
    </row>
    <row r="79" spans="1:256" x14ac:dyDescent="0.2">
      <c r="A79" s="50">
        <f t="shared" si="8"/>
        <v>44297</v>
      </c>
      <c r="B79" s="50">
        <f t="shared" si="8"/>
        <v>44311</v>
      </c>
      <c r="C79" s="50">
        <f t="shared" si="8"/>
        <v>44304</v>
      </c>
      <c r="D79"/>
      <c r="F79" s="57">
        <v>44297</v>
      </c>
      <c r="G79" s="57">
        <v>44311</v>
      </c>
      <c r="H79" s="57">
        <v>44304</v>
      </c>
      <c r="I79" s="57">
        <v>54789</v>
      </c>
      <c r="J79" s="57">
        <v>54789</v>
      </c>
      <c r="K79" s="57">
        <v>44493</v>
      </c>
      <c r="L79" s="119">
        <v>44384</v>
      </c>
      <c r="M79" s="119">
        <v>44381</v>
      </c>
      <c r="N79" s="57">
        <v>44185</v>
      </c>
      <c r="O79" s="119">
        <v>44543</v>
      </c>
      <c r="P79" s="57">
        <v>46606</v>
      </c>
      <c r="Q79" s="57">
        <v>43651</v>
      </c>
      <c r="R79" s="57">
        <v>44633</v>
      </c>
      <c r="S79" s="57">
        <v>44380</v>
      </c>
      <c r="T79" s="57">
        <v>44466</v>
      </c>
      <c r="U79" s="53">
        <v>72686</v>
      </c>
      <c r="V79" s="53">
        <f t="shared" si="9"/>
        <v>72686</v>
      </c>
      <c r="W79"/>
      <c r="X79"/>
      <c r="Y79"/>
      <c r="Z79"/>
      <c r="AA79"/>
      <c r="AB79"/>
      <c r="AC79"/>
      <c r="AD79"/>
      <c r="AE79"/>
      <c r="AF79"/>
      <c r="AG79"/>
      <c r="AH79"/>
      <c r="AI79"/>
      <c r="AJ79"/>
      <c r="AK79"/>
      <c r="AL79"/>
      <c r="AM79"/>
      <c r="AN79"/>
      <c r="AO79"/>
      <c r="AP79"/>
      <c r="AQ79"/>
      <c r="AR79"/>
      <c r="AS79"/>
      <c r="AT79"/>
      <c r="AU79"/>
      <c r="AV79"/>
      <c r="AW79"/>
      <c r="AX79"/>
      <c r="AY79"/>
      <c r="AZ79"/>
    </row>
    <row r="80" spans="1:256" x14ac:dyDescent="0.2">
      <c r="A80" s="50">
        <f t="shared" si="8"/>
        <v>44312</v>
      </c>
      <c r="B80" s="50">
        <f t="shared" si="8"/>
        <v>44326</v>
      </c>
      <c r="C80" s="50">
        <f t="shared" si="8"/>
        <v>44319</v>
      </c>
      <c r="D80"/>
      <c r="F80" s="57">
        <v>44312</v>
      </c>
      <c r="G80" s="57">
        <v>44326</v>
      </c>
      <c r="H80" s="57">
        <v>44319</v>
      </c>
      <c r="I80" s="57">
        <v>54789</v>
      </c>
      <c r="J80" s="57">
        <v>54789</v>
      </c>
      <c r="K80" s="57">
        <v>44508</v>
      </c>
      <c r="L80" s="119">
        <v>44452</v>
      </c>
      <c r="M80" s="119">
        <v>44441</v>
      </c>
      <c r="N80" s="57">
        <v>44200</v>
      </c>
      <c r="O80" s="119">
        <v>44571</v>
      </c>
      <c r="P80" s="57">
        <v>46622</v>
      </c>
      <c r="Q80" s="57">
        <v>43691</v>
      </c>
      <c r="R80" s="57">
        <v>44648</v>
      </c>
      <c r="S80" s="57">
        <v>44442</v>
      </c>
      <c r="T80" s="57">
        <v>44467</v>
      </c>
      <c r="U80" s="53">
        <v>72686</v>
      </c>
      <c r="V80" s="53">
        <f t="shared" si="9"/>
        <v>72686</v>
      </c>
      <c r="W80"/>
      <c r="X80"/>
      <c r="Y80"/>
      <c r="Z80"/>
      <c r="AA80"/>
      <c r="AB80"/>
      <c r="AC80"/>
      <c r="AD80"/>
      <c r="AE80"/>
      <c r="AF80"/>
      <c r="AG80"/>
      <c r="AH80"/>
      <c r="AI80"/>
      <c r="AJ80"/>
      <c r="AK80"/>
      <c r="AL80"/>
      <c r="AM80"/>
      <c r="AN80"/>
      <c r="AO80"/>
      <c r="AP80"/>
      <c r="AQ80"/>
      <c r="AR80"/>
      <c r="AS80"/>
      <c r="AT80"/>
      <c r="AU80"/>
      <c r="AV80"/>
      <c r="AW80"/>
      <c r="AX80"/>
      <c r="AY80"/>
      <c r="AZ80"/>
    </row>
    <row r="81" spans="1:256" s="54" customFormat="1" x14ac:dyDescent="0.2">
      <c r="A81" s="54">
        <f t="shared" si="8"/>
        <v>44329</v>
      </c>
      <c r="B81" s="54">
        <f t="shared" si="8"/>
        <v>44329</v>
      </c>
      <c r="C81" s="54">
        <f t="shared" si="8"/>
        <v>44329</v>
      </c>
      <c r="D81" s="55"/>
      <c r="E81" s="56"/>
      <c r="F81" s="57">
        <v>44329</v>
      </c>
      <c r="G81" s="57">
        <v>44329</v>
      </c>
      <c r="H81" s="57">
        <v>44329</v>
      </c>
      <c r="I81" s="57">
        <v>54789</v>
      </c>
      <c r="J81" s="57">
        <v>54789</v>
      </c>
      <c r="K81" s="57">
        <v>44549</v>
      </c>
      <c r="L81" s="117">
        <v>44497</v>
      </c>
      <c r="M81" s="117">
        <v>44493</v>
      </c>
      <c r="N81" s="57">
        <v>44234</v>
      </c>
      <c r="O81" s="117">
        <v>44620</v>
      </c>
      <c r="P81" s="57">
        <v>46669</v>
      </c>
      <c r="Q81" s="57">
        <v>43722</v>
      </c>
      <c r="R81" s="57">
        <v>44696</v>
      </c>
      <c r="S81" s="57">
        <v>44497</v>
      </c>
      <c r="T81" s="57">
        <v>44501</v>
      </c>
      <c r="U81" s="57">
        <v>72686</v>
      </c>
      <c r="V81" s="57">
        <f t="shared" si="9"/>
        <v>72686</v>
      </c>
      <c r="W81" s="55"/>
      <c r="X81" s="55"/>
      <c r="Y81" s="55"/>
      <c r="Z81" s="55"/>
      <c r="AA81" s="55"/>
      <c r="AB81" s="55"/>
      <c r="AC81" s="55"/>
      <c r="AD81" s="55"/>
      <c r="AE81" s="55"/>
      <c r="AF81" s="55"/>
      <c r="AG81" s="55"/>
      <c r="AH81" s="55"/>
      <c r="AI81" s="55"/>
      <c r="AJ81" s="55"/>
      <c r="AK81" s="55"/>
      <c r="AL81" s="55"/>
      <c r="AM81" s="55"/>
      <c r="AN81" s="55"/>
      <c r="AO81" s="55"/>
      <c r="AP81" s="55"/>
      <c r="AQ81" s="55"/>
      <c r="AR81" s="55"/>
      <c r="AS81" s="55"/>
      <c r="AT81" s="55"/>
      <c r="AU81" s="55"/>
      <c r="AV81" s="55"/>
      <c r="AW81" s="55"/>
      <c r="AX81" s="55"/>
      <c r="AY81" s="55"/>
      <c r="AZ81" s="55"/>
      <c r="IV81" s="55"/>
    </row>
    <row r="82" spans="1:256" s="58" customFormat="1" x14ac:dyDescent="0.2">
      <c r="A82" s="58">
        <f t="shared" si="8"/>
        <v>44333</v>
      </c>
      <c r="B82" s="58">
        <f t="shared" si="8"/>
        <v>44333</v>
      </c>
      <c r="C82" s="58">
        <f t="shared" si="8"/>
        <v>44333</v>
      </c>
      <c r="D82" s="38"/>
      <c r="E82" s="59"/>
      <c r="F82" s="57">
        <v>44333</v>
      </c>
      <c r="G82" s="57">
        <v>44333</v>
      </c>
      <c r="H82" s="57">
        <v>44333</v>
      </c>
      <c r="I82" s="57">
        <v>54789</v>
      </c>
      <c r="J82" s="57">
        <v>54789</v>
      </c>
      <c r="K82" s="57">
        <v>44564</v>
      </c>
      <c r="L82" s="118">
        <v>44503</v>
      </c>
      <c r="M82" s="118">
        <v>44508</v>
      </c>
      <c r="N82" s="57">
        <v>44249</v>
      </c>
      <c r="O82" s="118">
        <v>44634</v>
      </c>
      <c r="P82" s="57">
        <v>46685</v>
      </c>
      <c r="Q82" s="57">
        <v>43731</v>
      </c>
      <c r="R82" s="57">
        <v>44711</v>
      </c>
      <c r="S82" s="57">
        <v>44508</v>
      </c>
      <c r="T82" s="57">
        <v>44506</v>
      </c>
      <c r="U82" s="60">
        <v>72686</v>
      </c>
      <c r="V82" s="60">
        <f t="shared" si="9"/>
        <v>72686</v>
      </c>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IV82" s="38"/>
    </row>
    <row r="83" spans="1:256" x14ac:dyDescent="0.2">
      <c r="A83" s="50">
        <f t="shared" ref="A83:C102" si="10">INDEX($E83:$AZ83,1,MATCH(A$2,$E$2:$AZ$2,0))</f>
        <v>44384</v>
      </c>
      <c r="B83" s="50">
        <f t="shared" si="10"/>
        <v>44384</v>
      </c>
      <c r="C83" s="50">
        <f t="shared" si="10"/>
        <v>44384</v>
      </c>
      <c r="D83"/>
      <c r="F83" s="57">
        <v>44384</v>
      </c>
      <c r="G83" s="57">
        <v>44384</v>
      </c>
      <c r="H83" s="57">
        <v>44384</v>
      </c>
      <c r="I83" s="57">
        <v>54789</v>
      </c>
      <c r="J83" s="57">
        <v>54789</v>
      </c>
      <c r="K83" s="57">
        <v>44612</v>
      </c>
      <c r="L83" s="119">
        <v>44549</v>
      </c>
      <c r="M83" s="119">
        <v>44549</v>
      </c>
      <c r="N83" s="57">
        <v>44283</v>
      </c>
      <c r="O83" s="119">
        <v>44683</v>
      </c>
      <c r="P83" s="57">
        <v>46739</v>
      </c>
      <c r="Q83" s="57">
        <v>43764</v>
      </c>
      <c r="R83" s="119">
        <v>44752</v>
      </c>
      <c r="S83" s="119">
        <v>44548</v>
      </c>
      <c r="T83" s="119">
        <v>44550</v>
      </c>
      <c r="U83" s="53">
        <v>72686</v>
      </c>
      <c r="V83" s="53">
        <f t="shared" si="9"/>
        <v>72686</v>
      </c>
      <c r="W83"/>
      <c r="X83"/>
      <c r="Y83"/>
      <c r="Z83"/>
      <c r="AA83"/>
      <c r="AB83"/>
      <c r="AC83"/>
      <c r="AD83"/>
      <c r="AE83"/>
      <c r="AF83"/>
      <c r="AG83"/>
      <c r="AH83"/>
      <c r="AI83"/>
      <c r="AJ83"/>
      <c r="AK83"/>
      <c r="AL83"/>
      <c r="AM83"/>
      <c r="AN83"/>
      <c r="AO83"/>
      <c r="AP83"/>
      <c r="AQ83"/>
      <c r="AR83"/>
      <c r="AS83"/>
      <c r="AT83"/>
      <c r="AU83"/>
      <c r="AV83"/>
      <c r="AW83"/>
      <c r="AX83"/>
      <c r="AY83"/>
      <c r="AZ83"/>
    </row>
    <row r="84" spans="1:256" x14ac:dyDescent="0.2">
      <c r="A84" s="50">
        <f t="shared" si="10"/>
        <v>44441</v>
      </c>
      <c r="B84" s="50">
        <f t="shared" si="10"/>
        <v>44441</v>
      </c>
      <c r="C84" s="50">
        <f t="shared" si="10"/>
        <v>44441</v>
      </c>
      <c r="D84"/>
      <c r="F84" s="57">
        <v>44441</v>
      </c>
      <c r="G84" s="57">
        <v>44441</v>
      </c>
      <c r="H84" s="57">
        <v>44441</v>
      </c>
      <c r="I84" s="57">
        <v>54789</v>
      </c>
      <c r="J84" s="57">
        <v>54789</v>
      </c>
      <c r="K84" s="57">
        <v>44627</v>
      </c>
      <c r="L84" s="119">
        <v>44564</v>
      </c>
      <c r="M84" s="119">
        <v>44564</v>
      </c>
      <c r="N84" s="57">
        <v>44298</v>
      </c>
      <c r="O84" s="119">
        <v>44697</v>
      </c>
      <c r="P84" s="57">
        <v>46797</v>
      </c>
      <c r="Q84" s="57">
        <v>43781</v>
      </c>
      <c r="R84" s="119">
        <v>44789</v>
      </c>
      <c r="S84" s="119">
        <v>44564</v>
      </c>
      <c r="T84" s="119">
        <v>44571</v>
      </c>
      <c r="U84" s="53">
        <v>72686</v>
      </c>
      <c r="V84" s="53">
        <f t="shared" si="9"/>
        <v>72686</v>
      </c>
      <c r="W84"/>
      <c r="X84"/>
      <c r="Y84"/>
      <c r="Z84"/>
      <c r="AA84"/>
      <c r="AB84"/>
      <c r="AC84"/>
      <c r="AD84"/>
      <c r="AE84"/>
      <c r="AF84"/>
      <c r="AG84"/>
      <c r="AH84"/>
      <c r="AI84"/>
      <c r="AJ84"/>
      <c r="AK84"/>
      <c r="AL84"/>
      <c r="AM84"/>
      <c r="AN84"/>
      <c r="AO84"/>
      <c r="AP84"/>
      <c r="AQ84"/>
      <c r="AR84"/>
      <c r="AS84"/>
      <c r="AT84"/>
      <c r="AU84"/>
      <c r="AV84"/>
      <c r="AW84"/>
      <c r="AX84"/>
      <c r="AY84"/>
      <c r="AZ84"/>
    </row>
    <row r="85" spans="1:256" s="54" customFormat="1" x14ac:dyDescent="0.2">
      <c r="A85" s="54">
        <f t="shared" si="10"/>
        <v>44493</v>
      </c>
      <c r="B85" s="54">
        <f t="shared" si="10"/>
        <v>44493</v>
      </c>
      <c r="C85" s="54">
        <f t="shared" si="10"/>
        <v>44493</v>
      </c>
      <c r="D85" s="55"/>
      <c r="E85" s="56"/>
      <c r="F85" s="57">
        <v>44493</v>
      </c>
      <c r="G85" s="57">
        <v>44493</v>
      </c>
      <c r="H85" s="57">
        <v>44493</v>
      </c>
      <c r="I85" s="57">
        <v>54789</v>
      </c>
      <c r="J85" s="57">
        <v>54789</v>
      </c>
      <c r="K85" s="57">
        <v>44675</v>
      </c>
      <c r="L85" s="117">
        <v>44612</v>
      </c>
      <c r="M85" s="117">
        <v>44612</v>
      </c>
      <c r="N85" s="57">
        <v>44329</v>
      </c>
      <c r="O85" s="117">
        <v>44749</v>
      </c>
      <c r="P85" s="57">
        <v>46851</v>
      </c>
      <c r="Q85" s="57">
        <v>43813</v>
      </c>
      <c r="R85" s="117">
        <v>44843</v>
      </c>
      <c r="S85" s="117">
        <v>44611</v>
      </c>
      <c r="T85" s="117">
        <v>44620</v>
      </c>
      <c r="U85" s="57">
        <v>72686</v>
      </c>
      <c r="V85" s="57">
        <f t="shared" si="9"/>
        <v>72686</v>
      </c>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IV85" s="55"/>
    </row>
    <row r="86" spans="1:256" s="58" customFormat="1" x14ac:dyDescent="0.2">
      <c r="A86" s="58">
        <f t="shared" si="10"/>
        <v>44508</v>
      </c>
      <c r="B86" s="58">
        <f t="shared" si="10"/>
        <v>44508</v>
      </c>
      <c r="C86" s="58">
        <f t="shared" si="10"/>
        <v>44508</v>
      </c>
      <c r="D86" s="38"/>
      <c r="E86" s="59"/>
      <c r="F86" s="57">
        <v>44508</v>
      </c>
      <c r="G86" s="57">
        <v>44508</v>
      </c>
      <c r="H86" s="57">
        <v>44508</v>
      </c>
      <c r="I86" s="57">
        <v>54789</v>
      </c>
      <c r="J86" s="57">
        <v>54789</v>
      </c>
      <c r="K86" s="57">
        <v>44690</v>
      </c>
      <c r="L86" s="118">
        <v>44627</v>
      </c>
      <c r="M86" s="118">
        <v>44627</v>
      </c>
      <c r="N86" s="57">
        <v>44333</v>
      </c>
      <c r="O86" s="118">
        <v>44797</v>
      </c>
      <c r="P86" s="57">
        <v>46867</v>
      </c>
      <c r="Q86" s="57">
        <v>43843</v>
      </c>
      <c r="R86" s="118">
        <v>44858</v>
      </c>
      <c r="S86" s="118">
        <v>44627</v>
      </c>
      <c r="T86" s="118">
        <v>44625</v>
      </c>
      <c r="U86" s="60">
        <v>72686</v>
      </c>
      <c r="V86" s="60">
        <f t="shared" si="9"/>
        <v>72686</v>
      </c>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IV86" s="38"/>
    </row>
    <row r="87" spans="1:256" x14ac:dyDescent="0.2">
      <c r="A87" s="50">
        <f t="shared" si="10"/>
        <v>44549</v>
      </c>
      <c r="B87" s="50">
        <f t="shared" si="10"/>
        <v>44549</v>
      </c>
      <c r="C87" s="50">
        <f t="shared" si="10"/>
        <v>44549</v>
      </c>
      <c r="D87"/>
      <c r="F87" s="57">
        <v>44549</v>
      </c>
      <c r="G87" s="57">
        <v>44549</v>
      </c>
      <c r="H87" s="57">
        <v>44549</v>
      </c>
      <c r="I87" s="57">
        <v>54789</v>
      </c>
      <c r="J87" s="57">
        <v>54789</v>
      </c>
      <c r="K87" s="57">
        <v>44707</v>
      </c>
      <c r="L87" s="119">
        <v>44665</v>
      </c>
      <c r="M87" s="119">
        <v>44666</v>
      </c>
      <c r="N87" s="57">
        <v>44338</v>
      </c>
      <c r="O87" s="119">
        <v>44843</v>
      </c>
      <c r="P87" s="57">
        <v>46914</v>
      </c>
      <c r="Q87" s="57">
        <v>43876</v>
      </c>
      <c r="R87" s="119">
        <v>44913</v>
      </c>
      <c r="S87" s="119">
        <v>44667</v>
      </c>
      <c r="T87" s="119">
        <v>44655</v>
      </c>
      <c r="U87" s="53">
        <v>72686</v>
      </c>
      <c r="V87" s="53">
        <f t="shared" si="9"/>
        <v>72686</v>
      </c>
      <c r="W87"/>
      <c r="X87"/>
      <c r="Y87"/>
      <c r="Z87"/>
      <c r="AA87"/>
      <c r="AB87"/>
      <c r="AC87"/>
      <c r="AD87"/>
      <c r="AE87"/>
      <c r="AF87"/>
      <c r="AG87"/>
      <c r="AH87"/>
      <c r="AI87"/>
      <c r="AJ87"/>
      <c r="AK87"/>
      <c r="AL87"/>
      <c r="AM87"/>
      <c r="AN87"/>
      <c r="AO87"/>
      <c r="AP87"/>
      <c r="AQ87"/>
      <c r="AR87"/>
      <c r="AS87"/>
      <c r="AT87"/>
      <c r="AU87"/>
      <c r="AV87"/>
      <c r="AW87"/>
      <c r="AX87"/>
      <c r="AY87"/>
      <c r="AZ87"/>
    </row>
    <row r="88" spans="1:256" x14ac:dyDescent="0.2">
      <c r="A88" s="50">
        <f t="shared" si="10"/>
        <v>44564</v>
      </c>
      <c r="B88" s="50">
        <f t="shared" si="10"/>
        <v>44564</v>
      </c>
      <c r="C88" s="50">
        <f t="shared" si="10"/>
        <v>44564</v>
      </c>
      <c r="D88"/>
      <c r="F88" s="57">
        <v>44564</v>
      </c>
      <c r="G88" s="57">
        <v>44564</v>
      </c>
      <c r="H88" s="57">
        <v>44564</v>
      </c>
      <c r="I88" s="57">
        <v>54789</v>
      </c>
      <c r="J88" s="57">
        <v>54789</v>
      </c>
      <c r="K88" s="57">
        <v>44711</v>
      </c>
      <c r="L88" s="119">
        <v>44676</v>
      </c>
      <c r="M88" s="119">
        <v>44683</v>
      </c>
      <c r="N88" s="57">
        <v>44341</v>
      </c>
      <c r="O88" s="119">
        <v>44858</v>
      </c>
      <c r="P88" s="57">
        <v>46930</v>
      </c>
      <c r="Q88" s="57">
        <v>43885</v>
      </c>
      <c r="R88" s="119">
        <v>44949</v>
      </c>
      <c r="S88" s="119">
        <v>44683</v>
      </c>
      <c r="T88" s="119">
        <v>44667</v>
      </c>
      <c r="U88" s="53">
        <v>72686</v>
      </c>
      <c r="V88" s="53">
        <f t="shared" si="9"/>
        <v>72686</v>
      </c>
      <c r="W88"/>
      <c r="X88"/>
      <c r="Y88"/>
      <c r="Z88"/>
      <c r="AA88"/>
      <c r="AB88"/>
      <c r="AC88"/>
      <c r="AD88"/>
      <c r="AE88"/>
      <c r="AF88"/>
      <c r="AG88"/>
      <c r="AH88"/>
      <c r="AI88"/>
      <c r="AJ88"/>
      <c r="AK88"/>
      <c r="AL88"/>
      <c r="AM88"/>
      <c r="AN88"/>
      <c r="AO88"/>
      <c r="AP88"/>
      <c r="AQ88"/>
      <c r="AR88"/>
      <c r="AS88"/>
      <c r="AT88"/>
      <c r="AU88"/>
      <c r="AV88"/>
      <c r="AW88"/>
      <c r="AX88"/>
      <c r="AY88"/>
      <c r="AZ88"/>
    </row>
    <row r="89" spans="1:256" s="54" customFormat="1" x14ac:dyDescent="0.2">
      <c r="A89" s="54">
        <f t="shared" si="10"/>
        <v>44605</v>
      </c>
      <c r="B89" s="54">
        <f t="shared" si="10"/>
        <v>44598</v>
      </c>
      <c r="C89" s="54">
        <f t="shared" si="10"/>
        <v>44612</v>
      </c>
      <c r="D89" s="55"/>
      <c r="E89" s="56"/>
      <c r="F89" s="57">
        <v>44605</v>
      </c>
      <c r="G89" s="57">
        <v>44598</v>
      </c>
      <c r="H89" s="57">
        <v>44612</v>
      </c>
      <c r="I89" s="57">
        <v>54789</v>
      </c>
      <c r="J89" s="57">
        <v>54789</v>
      </c>
      <c r="K89" s="117">
        <v>44751</v>
      </c>
      <c r="L89" s="117">
        <v>44704</v>
      </c>
      <c r="M89" s="117">
        <v>44707</v>
      </c>
      <c r="N89" s="57">
        <v>44384</v>
      </c>
      <c r="O89" s="117">
        <v>44906</v>
      </c>
      <c r="P89" s="57">
        <v>46977</v>
      </c>
      <c r="Q89" s="57">
        <v>43918</v>
      </c>
      <c r="R89" s="117">
        <v>44997</v>
      </c>
      <c r="S89" s="117">
        <v>44707</v>
      </c>
      <c r="T89" s="117">
        <v>44743</v>
      </c>
      <c r="U89" s="57">
        <v>72686</v>
      </c>
      <c r="V89" s="57">
        <f t="shared" si="9"/>
        <v>72686</v>
      </c>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IV89" s="55"/>
    </row>
    <row r="90" spans="1:256" s="58" customFormat="1" x14ac:dyDescent="0.2">
      <c r="A90" s="58">
        <f t="shared" si="10"/>
        <v>44620</v>
      </c>
      <c r="B90" s="58">
        <f t="shared" si="10"/>
        <v>44613</v>
      </c>
      <c r="C90" s="58">
        <f t="shared" si="10"/>
        <v>44627</v>
      </c>
      <c r="D90" s="38"/>
      <c r="E90" s="59"/>
      <c r="F90" s="57">
        <v>44620</v>
      </c>
      <c r="G90" s="57">
        <v>44613</v>
      </c>
      <c r="H90" s="57">
        <v>44627</v>
      </c>
      <c r="I90" s="57">
        <v>54789</v>
      </c>
      <c r="J90" s="57">
        <v>54789</v>
      </c>
      <c r="K90" s="118">
        <v>44806</v>
      </c>
      <c r="L90" s="118">
        <v>44707</v>
      </c>
      <c r="M90" s="118">
        <v>44711</v>
      </c>
      <c r="N90" s="57">
        <v>44441</v>
      </c>
      <c r="O90" s="118">
        <v>44935</v>
      </c>
      <c r="P90" s="57">
        <v>46993</v>
      </c>
      <c r="Q90" s="57">
        <v>43935</v>
      </c>
      <c r="R90" s="118">
        <v>45012</v>
      </c>
      <c r="S90" s="118">
        <v>44711</v>
      </c>
      <c r="T90" s="118">
        <v>44802</v>
      </c>
      <c r="U90" s="60">
        <v>72686</v>
      </c>
      <c r="V90" s="60">
        <f t="shared" si="9"/>
        <v>72686</v>
      </c>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IV90" s="38"/>
    </row>
    <row r="91" spans="1:256" x14ac:dyDescent="0.2">
      <c r="A91" s="50">
        <f t="shared" si="10"/>
        <v>44668</v>
      </c>
      <c r="B91" s="50">
        <f t="shared" si="10"/>
        <v>44661</v>
      </c>
      <c r="C91" s="50">
        <f t="shared" si="10"/>
        <v>44675</v>
      </c>
      <c r="D91"/>
      <c r="F91" s="57">
        <v>44668</v>
      </c>
      <c r="G91" s="57">
        <v>44661</v>
      </c>
      <c r="H91" s="57">
        <v>44675</v>
      </c>
      <c r="I91" s="57">
        <v>54789</v>
      </c>
      <c r="J91" s="57">
        <v>54789</v>
      </c>
      <c r="K91" s="119">
        <v>44857</v>
      </c>
      <c r="L91" s="119">
        <v>44750</v>
      </c>
      <c r="M91" s="119">
        <v>44752</v>
      </c>
      <c r="N91" s="57">
        <v>44493</v>
      </c>
      <c r="O91" s="119">
        <v>44976</v>
      </c>
      <c r="P91" s="57">
        <v>47040</v>
      </c>
      <c r="Q91" s="57">
        <v>43966</v>
      </c>
      <c r="R91" s="119">
        <v>45060</v>
      </c>
      <c r="S91" s="119">
        <v>44744</v>
      </c>
      <c r="T91" s="119">
        <v>44858</v>
      </c>
      <c r="U91" s="53">
        <v>72686</v>
      </c>
      <c r="V91" s="53">
        <f t="shared" si="9"/>
        <v>72686</v>
      </c>
      <c r="W91"/>
      <c r="X91"/>
      <c r="Y91"/>
      <c r="Z91"/>
      <c r="AA91"/>
      <c r="AB91"/>
      <c r="AC91"/>
      <c r="AD91"/>
      <c r="AE91"/>
      <c r="AF91"/>
      <c r="AG91"/>
      <c r="AH91"/>
      <c r="AI91"/>
      <c r="AJ91"/>
      <c r="AK91"/>
      <c r="AL91"/>
      <c r="AM91"/>
      <c r="AN91"/>
      <c r="AO91"/>
      <c r="AP91"/>
      <c r="AQ91"/>
      <c r="AR91"/>
      <c r="AS91"/>
      <c r="AT91"/>
      <c r="AU91"/>
      <c r="AV91"/>
      <c r="AW91"/>
      <c r="AX91"/>
      <c r="AY91"/>
      <c r="AZ91"/>
    </row>
    <row r="92" spans="1:256" x14ac:dyDescent="0.2">
      <c r="A92" s="50">
        <f t="shared" si="10"/>
        <v>44683</v>
      </c>
      <c r="B92" s="50">
        <f t="shared" si="10"/>
        <v>44676</v>
      </c>
      <c r="C92" s="50">
        <f t="shared" si="10"/>
        <v>44690</v>
      </c>
      <c r="D92"/>
      <c r="F92" s="57">
        <v>44683</v>
      </c>
      <c r="G92" s="57">
        <v>44676</v>
      </c>
      <c r="H92" s="57">
        <v>44690</v>
      </c>
      <c r="I92" s="57">
        <v>54789</v>
      </c>
      <c r="J92" s="57">
        <v>54789</v>
      </c>
      <c r="K92" s="119">
        <v>44872</v>
      </c>
      <c r="L92" s="119">
        <v>44805</v>
      </c>
      <c r="M92" s="119">
        <v>44809</v>
      </c>
      <c r="N92" s="57">
        <v>44503</v>
      </c>
      <c r="O92" s="119">
        <v>44991</v>
      </c>
      <c r="P92" s="57">
        <v>47056</v>
      </c>
      <c r="Q92" s="57">
        <v>43976</v>
      </c>
      <c r="R92" s="119">
        <v>45076</v>
      </c>
      <c r="S92" s="119">
        <v>44806</v>
      </c>
      <c r="T92" s="119">
        <v>44870</v>
      </c>
      <c r="U92" s="53">
        <v>72686</v>
      </c>
      <c r="V92" s="53">
        <f t="shared" si="9"/>
        <v>72686</v>
      </c>
      <c r="W92"/>
      <c r="X92"/>
      <c r="Y92"/>
      <c r="Z92"/>
      <c r="AA92"/>
      <c r="AB92"/>
      <c r="AC92"/>
      <c r="AD92"/>
      <c r="AE92"/>
      <c r="AF92"/>
      <c r="AG92"/>
      <c r="AH92"/>
      <c r="AI92"/>
      <c r="AJ92"/>
      <c r="AK92"/>
      <c r="AL92"/>
      <c r="AM92"/>
      <c r="AN92"/>
      <c r="AO92"/>
      <c r="AP92"/>
      <c r="AQ92"/>
      <c r="AR92"/>
      <c r="AS92"/>
      <c r="AT92"/>
      <c r="AU92"/>
      <c r="AV92"/>
      <c r="AW92"/>
      <c r="AX92"/>
      <c r="AY92"/>
      <c r="AZ92"/>
    </row>
    <row r="93" spans="1:256" s="54" customFormat="1" x14ac:dyDescent="0.2">
      <c r="A93" s="54">
        <f t="shared" si="10"/>
        <v>44707</v>
      </c>
      <c r="B93" s="54">
        <f t="shared" si="10"/>
        <v>44707</v>
      </c>
      <c r="C93" s="54">
        <f t="shared" si="10"/>
        <v>44707</v>
      </c>
      <c r="D93" s="55"/>
      <c r="E93" s="56"/>
      <c r="F93" s="117">
        <v>44707</v>
      </c>
      <c r="G93" s="117">
        <v>44707</v>
      </c>
      <c r="H93" s="117">
        <v>44707</v>
      </c>
      <c r="I93" s="57">
        <v>54789</v>
      </c>
      <c r="J93" s="57">
        <v>54789</v>
      </c>
      <c r="K93" s="117">
        <v>44913</v>
      </c>
      <c r="L93" s="117">
        <v>44857</v>
      </c>
      <c r="M93" s="117">
        <v>44857</v>
      </c>
      <c r="N93" s="57">
        <v>44549</v>
      </c>
      <c r="O93" s="117">
        <v>45039</v>
      </c>
      <c r="P93" s="57">
        <v>47103</v>
      </c>
      <c r="Q93" s="57">
        <v>44015</v>
      </c>
      <c r="R93" s="117">
        <v>45116</v>
      </c>
      <c r="S93" s="117">
        <v>44861</v>
      </c>
      <c r="T93" s="117">
        <v>44921</v>
      </c>
      <c r="U93" s="57">
        <v>72686</v>
      </c>
      <c r="V93" s="57">
        <f t="shared" si="9"/>
        <v>72686</v>
      </c>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IV93" s="55"/>
    </row>
    <row r="94" spans="1:256" s="58" customFormat="1" x14ac:dyDescent="0.2">
      <c r="A94" s="58">
        <f t="shared" si="10"/>
        <v>44711</v>
      </c>
      <c r="B94" s="58">
        <f t="shared" si="10"/>
        <v>44711</v>
      </c>
      <c r="C94" s="58">
        <f t="shared" si="10"/>
        <v>44711</v>
      </c>
      <c r="D94" s="38"/>
      <c r="E94" s="59"/>
      <c r="F94" s="118">
        <v>44711</v>
      </c>
      <c r="G94" s="118">
        <v>44711</v>
      </c>
      <c r="H94" s="118">
        <v>44711</v>
      </c>
      <c r="I94" s="57">
        <v>54789</v>
      </c>
      <c r="J94" s="57">
        <v>54789</v>
      </c>
      <c r="K94" s="118">
        <v>44929</v>
      </c>
      <c r="L94" s="118">
        <v>44872</v>
      </c>
      <c r="M94" s="118">
        <v>44872</v>
      </c>
      <c r="N94" s="57">
        <v>44564</v>
      </c>
      <c r="O94" s="118">
        <v>45055</v>
      </c>
      <c r="P94" s="57">
        <v>47161</v>
      </c>
      <c r="Q94" s="57">
        <v>44055</v>
      </c>
      <c r="R94" s="118">
        <v>45155</v>
      </c>
      <c r="S94" s="118">
        <v>44872</v>
      </c>
      <c r="T94" s="118">
        <v>44933</v>
      </c>
      <c r="U94" s="60">
        <v>72686</v>
      </c>
      <c r="V94" s="60">
        <f t="shared" si="9"/>
        <v>72686</v>
      </c>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IV94" s="38"/>
    </row>
    <row r="95" spans="1:256" s="54" customFormat="1" x14ac:dyDescent="0.2">
      <c r="A95" s="54">
        <f t="shared" si="10"/>
        <v>44750</v>
      </c>
      <c r="B95" s="54">
        <f t="shared" si="10"/>
        <v>44750</v>
      </c>
      <c r="C95" s="54">
        <f t="shared" si="10"/>
        <v>44750</v>
      </c>
      <c r="D95" s="55"/>
      <c r="E95" s="56"/>
      <c r="F95" s="117">
        <v>44750</v>
      </c>
      <c r="G95" s="117">
        <v>44750</v>
      </c>
      <c r="H95" s="117">
        <v>44750</v>
      </c>
      <c r="I95" s="57">
        <v>54789</v>
      </c>
      <c r="J95" s="57">
        <v>54789</v>
      </c>
      <c r="K95" s="117">
        <v>44976</v>
      </c>
      <c r="L95" s="117">
        <v>44913</v>
      </c>
      <c r="M95" s="117">
        <v>44913</v>
      </c>
      <c r="N95" s="57">
        <v>44612</v>
      </c>
      <c r="O95" s="117">
        <v>45116</v>
      </c>
      <c r="P95" s="57">
        <v>72686</v>
      </c>
      <c r="Q95" s="57">
        <v>44088</v>
      </c>
      <c r="R95" s="57">
        <v>45214</v>
      </c>
      <c r="S95" s="117">
        <v>44916</v>
      </c>
      <c r="T95" s="117">
        <v>44977</v>
      </c>
      <c r="U95" s="57">
        <v>72686</v>
      </c>
      <c r="V95" s="57">
        <f t="shared" si="9"/>
        <v>72686</v>
      </c>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IV95" s="55"/>
    </row>
    <row r="96" spans="1:256" s="58" customFormat="1" x14ac:dyDescent="0.2">
      <c r="A96" s="58">
        <f t="shared" si="10"/>
        <v>44805</v>
      </c>
      <c r="B96" s="58">
        <f t="shared" si="10"/>
        <v>44805</v>
      </c>
      <c r="C96" s="58">
        <f t="shared" si="10"/>
        <v>44805</v>
      </c>
      <c r="D96" s="38"/>
      <c r="E96" s="59"/>
      <c r="F96" s="118">
        <v>44805</v>
      </c>
      <c r="G96" s="118">
        <v>44805</v>
      </c>
      <c r="H96" s="118">
        <v>44805</v>
      </c>
      <c r="I96" s="57">
        <v>54789</v>
      </c>
      <c r="J96" s="57">
        <v>54789</v>
      </c>
      <c r="K96" s="118">
        <v>44991</v>
      </c>
      <c r="L96" s="118">
        <v>44929</v>
      </c>
      <c r="M96" s="118">
        <v>44929</v>
      </c>
      <c r="N96" s="57">
        <v>44627</v>
      </c>
      <c r="O96" s="118">
        <v>45161</v>
      </c>
      <c r="P96" s="57">
        <v>72686</v>
      </c>
      <c r="Q96" s="57">
        <v>44095</v>
      </c>
      <c r="R96" s="57">
        <v>45229</v>
      </c>
      <c r="S96" s="118">
        <v>44930</v>
      </c>
      <c r="T96" s="118">
        <v>44989</v>
      </c>
      <c r="U96" s="60">
        <v>72686</v>
      </c>
      <c r="V96" s="60">
        <f t="shared" si="9"/>
        <v>72686</v>
      </c>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IV96" s="38"/>
    </row>
    <row r="97" spans="1:256" x14ac:dyDescent="0.2">
      <c r="A97" s="50">
        <f t="shared" si="10"/>
        <v>44857</v>
      </c>
      <c r="B97" s="50">
        <f t="shared" si="10"/>
        <v>44857</v>
      </c>
      <c r="C97" s="50">
        <f t="shared" si="10"/>
        <v>44857</v>
      </c>
      <c r="D97"/>
      <c r="F97" s="119">
        <v>44857</v>
      </c>
      <c r="G97" s="119">
        <v>44857</v>
      </c>
      <c r="H97" s="119">
        <v>44857</v>
      </c>
      <c r="I97" s="57">
        <v>54789</v>
      </c>
      <c r="J97" s="57">
        <v>54789</v>
      </c>
      <c r="K97" s="119">
        <v>45032</v>
      </c>
      <c r="L97" s="119">
        <v>44969</v>
      </c>
      <c r="M97" s="119">
        <v>44976</v>
      </c>
      <c r="N97" s="57">
        <v>44661</v>
      </c>
      <c r="O97" s="57">
        <v>45214</v>
      </c>
      <c r="P97" s="57">
        <v>72686</v>
      </c>
      <c r="Q97" s="57">
        <v>44130</v>
      </c>
      <c r="R97" s="57">
        <v>45280</v>
      </c>
      <c r="S97" s="119">
        <v>44975</v>
      </c>
      <c r="T97" s="119">
        <v>45047</v>
      </c>
      <c r="U97" s="53">
        <v>72686</v>
      </c>
      <c r="V97" s="53">
        <f t="shared" si="9"/>
        <v>72686</v>
      </c>
      <c r="W97"/>
      <c r="X97"/>
      <c r="Y97"/>
      <c r="Z97"/>
      <c r="AA97"/>
      <c r="AB97"/>
      <c r="AC97"/>
      <c r="AD97"/>
      <c r="AE97"/>
      <c r="AF97"/>
      <c r="AG97"/>
      <c r="AH97"/>
      <c r="AI97"/>
      <c r="AJ97"/>
      <c r="AK97"/>
      <c r="AL97"/>
      <c r="AM97"/>
      <c r="AN97"/>
      <c r="AO97"/>
      <c r="AP97"/>
      <c r="AQ97"/>
      <c r="AR97"/>
      <c r="AS97"/>
      <c r="AT97"/>
      <c r="AU97"/>
      <c r="AV97"/>
      <c r="AW97"/>
      <c r="AX97"/>
      <c r="AY97"/>
      <c r="AZ97"/>
    </row>
    <row r="98" spans="1:256" x14ac:dyDescent="0.2">
      <c r="A98" s="50">
        <f t="shared" si="10"/>
        <v>44872</v>
      </c>
      <c r="B98" s="50">
        <f t="shared" si="10"/>
        <v>44872</v>
      </c>
      <c r="C98" s="50">
        <f t="shared" si="10"/>
        <v>44872</v>
      </c>
      <c r="D98"/>
      <c r="F98" s="119">
        <v>44872</v>
      </c>
      <c r="G98" s="119">
        <v>44872</v>
      </c>
      <c r="H98" s="119">
        <v>44872</v>
      </c>
      <c r="I98" s="57">
        <v>54789</v>
      </c>
      <c r="J98" s="57">
        <v>54789</v>
      </c>
      <c r="K98" s="119">
        <v>45048</v>
      </c>
      <c r="L98" s="119">
        <v>44984</v>
      </c>
      <c r="M98" s="119">
        <v>44991</v>
      </c>
      <c r="N98" s="57">
        <v>44676</v>
      </c>
      <c r="O98" s="57">
        <v>45229</v>
      </c>
      <c r="P98" s="57">
        <v>72686</v>
      </c>
      <c r="Q98" s="57">
        <v>44144</v>
      </c>
      <c r="R98" s="57">
        <v>45313</v>
      </c>
      <c r="S98" s="119">
        <v>44991</v>
      </c>
      <c r="T98" s="119">
        <v>45059</v>
      </c>
      <c r="U98" s="53">
        <v>72686</v>
      </c>
      <c r="V98" s="53">
        <f t="shared" si="9"/>
        <v>72686</v>
      </c>
      <c r="W98"/>
      <c r="X98"/>
      <c r="Y98"/>
      <c r="Z98"/>
      <c r="AA98"/>
      <c r="AB98"/>
      <c r="AC98"/>
      <c r="AD98"/>
      <c r="AE98"/>
      <c r="AF98"/>
      <c r="AG98"/>
      <c r="AH98"/>
      <c r="AI98"/>
      <c r="AJ98"/>
      <c r="AK98"/>
      <c r="AL98"/>
      <c r="AM98"/>
      <c r="AN98"/>
      <c r="AO98"/>
      <c r="AP98"/>
      <c r="AQ98"/>
      <c r="AR98"/>
      <c r="AS98"/>
      <c r="AT98"/>
      <c r="AU98"/>
      <c r="AV98"/>
      <c r="AW98"/>
      <c r="AX98"/>
      <c r="AY98"/>
      <c r="AZ98"/>
    </row>
    <row r="99" spans="1:256" s="54" customFormat="1" x14ac:dyDescent="0.2">
      <c r="A99" s="54">
        <f t="shared" si="10"/>
        <v>44913</v>
      </c>
      <c r="B99" s="54">
        <f t="shared" si="10"/>
        <v>44913</v>
      </c>
      <c r="C99" s="54">
        <f t="shared" si="10"/>
        <v>44913</v>
      </c>
      <c r="D99" s="55"/>
      <c r="E99" s="56"/>
      <c r="F99" s="117">
        <v>44913</v>
      </c>
      <c r="G99" s="117">
        <v>44913</v>
      </c>
      <c r="H99" s="117">
        <v>44913</v>
      </c>
      <c r="I99" s="57">
        <v>54789</v>
      </c>
      <c r="J99" s="57">
        <v>54789</v>
      </c>
      <c r="K99" s="120">
        <v>45064</v>
      </c>
      <c r="L99" s="117">
        <v>45018</v>
      </c>
      <c r="M99" s="117">
        <v>45022</v>
      </c>
      <c r="N99" s="57">
        <v>44707</v>
      </c>
      <c r="O99" s="57">
        <v>45277</v>
      </c>
      <c r="P99" s="57">
        <v>72686</v>
      </c>
      <c r="Q99" s="57">
        <v>44179</v>
      </c>
      <c r="R99" s="57">
        <v>45354</v>
      </c>
      <c r="S99" s="117">
        <v>45038</v>
      </c>
      <c r="T99" s="117">
        <v>45115</v>
      </c>
      <c r="U99" s="57">
        <v>72686</v>
      </c>
      <c r="V99" s="57">
        <f t="shared" si="9"/>
        <v>72686</v>
      </c>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IV99" s="55"/>
    </row>
    <row r="100" spans="1:256" s="58" customFormat="1" x14ac:dyDescent="0.2">
      <c r="A100" s="58">
        <f t="shared" si="10"/>
        <v>44929</v>
      </c>
      <c r="B100" s="58">
        <f t="shared" si="10"/>
        <v>44929</v>
      </c>
      <c r="C100" s="58">
        <f t="shared" si="10"/>
        <v>44929</v>
      </c>
      <c r="D100" s="38"/>
      <c r="E100" s="59"/>
      <c r="F100" s="118">
        <v>44929</v>
      </c>
      <c r="G100" s="118">
        <v>44929</v>
      </c>
      <c r="H100" s="118">
        <v>44929</v>
      </c>
      <c r="I100" s="57">
        <v>54789</v>
      </c>
      <c r="J100" s="57">
        <v>54789</v>
      </c>
      <c r="K100" s="121">
        <v>45068</v>
      </c>
      <c r="L100" s="118">
        <v>45033</v>
      </c>
      <c r="M100" s="118">
        <v>45036</v>
      </c>
      <c r="N100" s="57">
        <v>44711</v>
      </c>
      <c r="O100" s="57">
        <v>45306</v>
      </c>
      <c r="P100" s="57">
        <v>72686</v>
      </c>
      <c r="Q100" s="57">
        <v>44207</v>
      </c>
      <c r="R100" s="57">
        <v>45369</v>
      </c>
      <c r="S100" s="118">
        <v>45055</v>
      </c>
      <c r="T100" s="118">
        <v>45166</v>
      </c>
      <c r="U100" s="60">
        <v>72686</v>
      </c>
      <c r="V100" s="60">
        <f t="shared" si="9"/>
        <v>72686</v>
      </c>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IV100" s="38"/>
    </row>
    <row r="101" spans="1:256" x14ac:dyDescent="0.2">
      <c r="A101" s="50">
        <f t="shared" si="10"/>
        <v>44962</v>
      </c>
      <c r="B101" s="50">
        <f t="shared" si="10"/>
        <v>44969</v>
      </c>
      <c r="C101" s="50">
        <f t="shared" si="10"/>
        <v>44976</v>
      </c>
      <c r="D101"/>
      <c r="F101" s="119">
        <v>44962</v>
      </c>
      <c r="G101" s="119">
        <v>44969</v>
      </c>
      <c r="H101" s="119">
        <v>44976</v>
      </c>
      <c r="I101" s="57">
        <v>54789</v>
      </c>
      <c r="J101" s="57">
        <v>54789</v>
      </c>
      <c r="K101" s="122">
        <v>45115</v>
      </c>
      <c r="L101" s="119">
        <v>45064</v>
      </c>
      <c r="M101" s="119">
        <v>45060</v>
      </c>
      <c r="N101" s="119">
        <v>44750</v>
      </c>
      <c r="O101" s="57">
        <v>45347</v>
      </c>
      <c r="P101" s="57">
        <v>72686</v>
      </c>
      <c r="Q101" s="57">
        <v>44249</v>
      </c>
      <c r="R101" s="57">
        <v>45417</v>
      </c>
      <c r="S101" s="119">
        <v>45064</v>
      </c>
      <c r="T101" s="57">
        <v>45222</v>
      </c>
      <c r="U101" s="53">
        <v>72686</v>
      </c>
      <c r="V101" s="53">
        <f t="shared" si="9"/>
        <v>72686</v>
      </c>
      <c r="W101"/>
      <c r="X101"/>
      <c r="Y101"/>
      <c r="Z101"/>
      <c r="AA101"/>
      <c r="AB101"/>
      <c r="AC101"/>
      <c r="AD101"/>
      <c r="AE101"/>
      <c r="AF101"/>
      <c r="AG101"/>
      <c r="AH101"/>
      <c r="AI101"/>
      <c r="AJ101"/>
      <c r="AK101"/>
      <c r="AL101"/>
      <c r="AM101"/>
      <c r="AN101"/>
      <c r="AO101"/>
      <c r="AP101"/>
      <c r="AQ101"/>
      <c r="AR101"/>
      <c r="AS101"/>
      <c r="AT101"/>
      <c r="AU101"/>
      <c r="AV101"/>
      <c r="AW101"/>
      <c r="AX101"/>
      <c r="AY101"/>
      <c r="AZ101"/>
    </row>
    <row r="102" spans="1:256" x14ac:dyDescent="0.2">
      <c r="A102" s="50">
        <f t="shared" si="10"/>
        <v>44977</v>
      </c>
      <c r="B102" s="50">
        <f t="shared" si="10"/>
        <v>44984</v>
      </c>
      <c r="C102" s="50">
        <f t="shared" si="10"/>
        <v>44991</v>
      </c>
      <c r="D102"/>
      <c r="F102" s="119">
        <v>44977</v>
      </c>
      <c r="G102" s="119">
        <v>44984</v>
      </c>
      <c r="H102" s="119">
        <v>44991</v>
      </c>
      <c r="I102" s="57">
        <v>54789</v>
      </c>
      <c r="J102" s="57">
        <v>54789</v>
      </c>
      <c r="K102" s="122">
        <v>45174</v>
      </c>
      <c r="L102" s="119">
        <v>45068</v>
      </c>
      <c r="M102" s="119">
        <v>45068</v>
      </c>
      <c r="N102" s="119">
        <v>44805</v>
      </c>
      <c r="O102" s="57">
        <v>45362</v>
      </c>
      <c r="P102" s="57">
        <v>72686</v>
      </c>
      <c r="Q102" s="57">
        <v>44256</v>
      </c>
      <c r="R102" s="57">
        <v>45433</v>
      </c>
      <c r="S102" s="119">
        <v>45068</v>
      </c>
      <c r="T102" s="57">
        <v>45234</v>
      </c>
      <c r="U102" s="53">
        <v>72686</v>
      </c>
      <c r="V102" s="53">
        <f t="shared" si="9"/>
        <v>72686</v>
      </c>
      <c r="W102"/>
      <c r="X102"/>
      <c r="Y102"/>
      <c r="Z102"/>
      <c r="AA102"/>
      <c r="AB102"/>
      <c r="AC102"/>
      <c r="AD102"/>
      <c r="AE102"/>
      <c r="AF102"/>
      <c r="AG102"/>
      <c r="AH102"/>
      <c r="AI102"/>
      <c r="AJ102"/>
      <c r="AK102"/>
      <c r="AL102"/>
      <c r="AM102"/>
      <c r="AN102"/>
      <c r="AO102"/>
      <c r="AP102"/>
      <c r="AQ102"/>
      <c r="AR102"/>
      <c r="AS102"/>
      <c r="AT102"/>
      <c r="AU102"/>
      <c r="AV102"/>
      <c r="AW102"/>
      <c r="AX102"/>
      <c r="AY102"/>
      <c r="AZ102"/>
    </row>
    <row r="103" spans="1:256" s="54" customFormat="1" x14ac:dyDescent="0.2">
      <c r="A103" s="54">
        <f t="shared" ref="A103:C122" si="11">INDEX($E103:$AZ103,1,MATCH(A$2,$E$2:$AZ$2,0))</f>
        <v>45025</v>
      </c>
      <c r="B103" s="54">
        <f t="shared" si="11"/>
        <v>45032</v>
      </c>
      <c r="C103" s="54">
        <f t="shared" si="11"/>
        <v>45039</v>
      </c>
      <c r="D103" s="55"/>
      <c r="E103" s="56"/>
      <c r="F103" s="117">
        <v>45025</v>
      </c>
      <c r="G103" s="117">
        <v>45032</v>
      </c>
      <c r="H103" s="117">
        <v>45039</v>
      </c>
      <c r="I103" s="57">
        <v>54789</v>
      </c>
      <c r="J103" s="57">
        <v>54789</v>
      </c>
      <c r="K103" s="120">
        <v>45221</v>
      </c>
      <c r="L103" s="117">
        <v>45116</v>
      </c>
      <c r="M103" s="117">
        <v>45116</v>
      </c>
      <c r="N103" s="117">
        <v>44857</v>
      </c>
      <c r="O103" s="57">
        <v>45410</v>
      </c>
      <c r="P103" s="57">
        <v>72686</v>
      </c>
      <c r="Q103" s="57">
        <v>44292</v>
      </c>
      <c r="R103" s="57">
        <v>45480</v>
      </c>
      <c r="S103" s="117">
        <v>45112</v>
      </c>
      <c r="T103" s="57">
        <v>45285</v>
      </c>
      <c r="U103" s="57">
        <v>72686</v>
      </c>
      <c r="V103" s="57">
        <f t="shared" si="9"/>
        <v>72686</v>
      </c>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IV103" s="55"/>
    </row>
    <row r="104" spans="1:256" s="58" customFormat="1" x14ac:dyDescent="0.2">
      <c r="A104" s="58">
        <f t="shared" si="11"/>
        <v>45040</v>
      </c>
      <c r="B104" s="58">
        <f t="shared" si="11"/>
        <v>45048</v>
      </c>
      <c r="C104" s="58">
        <f t="shared" si="11"/>
        <v>45055</v>
      </c>
      <c r="D104" s="38"/>
      <c r="E104" s="59"/>
      <c r="F104" s="118">
        <v>45040</v>
      </c>
      <c r="G104" s="118">
        <v>45048</v>
      </c>
      <c r="H104" s="118">
        <v>45055</v>
      </c>
      <c r="I104" s="57">
        <v>54789</v>
      </c>
      <c r="J104" s="57">
        <v>54789</v>
      </c>
      <c r="K104" s="121">
        <v>45236</v>
      </c>
      <c r="L104" s="118">
        <v>45173</v>
      </c>
      <c r="M104" s="118">
        <v>45173</v>
      </c>
      <c r="N104" s="118">
        <v>44872</v>
      </c>
      <c r="O104" s="57">
        <v>45425</v>
      </c>
      <c r="P104" s="57">
        <v>72686</v>
      </c>
      <c r="Q104" s="57">
        <v>44305</v>
      </c>
      <c r="R104" s="57">
        <v>45523</v>
      </c>
      <c r="S104" s="118">
        <v>45174</v>
      </c>
      <c r="T104" s="57">
        <v>45297</v>
      </c>
      <c r="U104" s="60">
        <v>72686</v>
      </c>
      <c r="V104" s="60">
        <f t="shared" si="9"/>
        <v>72686</v>
      </c>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IV104" s="38"/>
    </row>
    <row r="105" spans="1:256" x14ac:dyDescent="0.2">
      <c r="A105" s="50">
        <f t="shared" si="11"/>
        <v>45064</v>
      </c>
      <c r="B105" s="50">
        <f t="shared" si="11"/>
        <v>45064</v>
      </c>
      <c r="C105" s="50">
        <f t="shared" si="11"/>
        <v>45064</v>
      </c>
      <c r="D105"/>
      <c r="F105" s="119">
        <v>45064</v>
      </c>
      <c r="G105" s="119">
        <v>45064</v>
      </c>
      <c r="H105" s="119">
        <v>45064</v>
      </c>
      <c r="I105" s="57">
        <v>54789</v>
      </c>
      <c r="J105" s="57">
        <v>54789</v>
      </c>
      <c r="K105" s="122">
        <v>45284</v>
      </c>
      <c r="L105" s="57">
        <v>45221</v>
      </c>
      <c r="M105" s="57">
        <v>45221</v>
      </c>
      <c r="N105" s="119">
        <v>44913</v>
      </c>
      <c r="O105" s="125">
        <v>45480</v>
      </c>
      <c r="P105" s="57">
        <v>72686</v>
      </c>
      <c r="Q105" s="57">
        <v>44341</v>
      </c>
      <c r="R105" s="57">
        <v>45578</v>
      </c>
      <c r="S105" s="57">
        <v>45225</v>
      </c>
      <c r="T105" s="57">
        <v>45348</v>
      </c>
      <c r="U105" s="53">
        <v>72686</v>
      </c>
      <c r="V105" s="53">
        <f t="shared" si="9"/>
        <v>72686</v>
      </c>
      <c r="W105"/>
      <c r="X105"/>
      <c r="Y105"/>
      <c r="Z105"/>
      <c r="AA105"/>
      <c r="AB105"/>
      <c r="AC105"/>
      <c r="AD105"/>
      <c r="AE105"/>
      <c r="AF105"/>
      <c r="AG105"/>
      <c r="AH105"/>
      <c r="AI105"/>
      <c r="AJ105"/>
      <c r="AK105"/>
      <c r="AL105"/>
      <c r="AM105"/>
      <c r="AN105"/>
      <c r="AO105"/>
      <c r="AP105"/>
      <c r="AQ105"/>
      <c r="AR105"/>
      <c r="AS105"/>
      <c r="AT105"/>
      <c r="AU105"/>
      <c r="AV105"/>
      <c r="AW105"/>
      <c r="AX105"/>
      <c r="AY105"/>
      <c r="AZ105"/>
    </row>
    <row r="106" spans="1:256" x14ac:dyDescent="0.2">
      <c r="A106" s="50">
        <f t="shared" si="11"/>
        <v>45068</v>
      </c>
      <c r="B106" s="50">
        <f t="shared" si="11"/>
        <v>45068</v>
      </c>
      <c r="C106" s="50">
        <f t="shared" si="11"/>
        <v>45068</v>
      </c>
      <c r="D106"/>
      <c r="F106" s="119">
        <v>45068</v>
      </c>
      <c r="G106" s="119">
        <v>45068</v>
      </c>
      <c r="H106" s="119">
        <v>45068</v>
      </c>
      <c r="I106" s="57">
        <v>54789</v>
      </c>
      <c r="J106" s="57">
        <v>54789</v>
      </c>
      <c r="K106" s="121">
        <v>45299</v>
      </c>
      <c r="L106" s="57">
        <v>45236</v>
      </c>
      <c r="M106" s="57">
        <v>45236</v>
      </c>
      <c r="N106" s="119">
        <v>44929</v>
      </c>
      <c r="O106" s="125">
        <v>45530</v>
      </c>
      <c r="P106" s="57">
        <v>72686</v>
      </c>
      <c r="Q106" s="57">
        <v>44347</v>
      </c>
      <c r="R106" s="57">
        <v>45593</v>
      </c>
      <c r="S106" s="57">
        <v>45236</v>
      </c>
      <c r="T106" s="57">
        <v>45360</v>
      </c>
      <c r="U106" s="53">
        <v>72686</v>
      </c>
      <c r="V106" s="53">
        <f t="shared" si="9"/>
        <v>72686</v>
      </c>
      <c r="W106"/>
      <c r="X106"/>
      <c r="Y106"/>
      <c r="Z106"/>
      <c r="AA106"/>
      <c r="AB106"/>
      <c r="AC106"/>
      <c r="AD106"/>
      <c r="AE106"/>
      <c r="AF106"/>
      <c r="AG106"/>
      <c r="AH106"/>
      <c r="AI106"/>
      <c r="AJ106"/>
      <c r="AK106"/>
      <c r="AL106"/>
      <c r="AM106"/>
      <c r="AN106"/>
      <c r="AO106"/>
      <c r="AP106"/>
      <c r="AQ106"/>
      <c r="AR106"/>
      <c r="AS106"/>
      <c r="AT106"/>
      <c r="AU106"/>
      <c r="AV106"/>
      <c r="AW106"/>
      <c r="AX106"/>
      <c r="AY106"/>
      <c r="AZ106"/>
    </row>
    <row r="107" spans="1:256" s="54" customFormat="1" x14ac:dyDescent="0.2">
      <c r="A107" s="54">
        <f t="shared" si="11"/>
        <v>45116</v>
      </c>
      <c r="B107" s="54">
        <f t="shared" si="11"/>
        <v>45116</v>
      </c>
      <c r="C107" s="54">
        <f t="shared" si="11"/>
        <v>45116</v>
      </c>
      <c r="D107" s="55"/>
      <c r="E107" s="56"/>
      <c r="F107" s="119">
        <v>45116</v>
      </c>
      <c r="G107" s="119">
        <v>45116</v>
      </c>
      <c r="H107" s="119">
        <v>45116</v>
      </c>
      <c r="I107" s="57">
        <v>54789</v>
      </c>
      <c r="J107" s="57">
        <v>54789</v>
      </c>
      <c r="K107" s="122">
        <v>45347</v>
      </c>
      <c r="L107" s="57">
        <v>45284</v>
      </c>
      <c r="M107" s="57">
        <v>45284</v>
      </c>
      <c r="N107" s="117">
        <v>44969</v>
      </c>
      <c r="O107" s="123">
        <v>45578</v>
      </c>
      <c r="P107" s="57">
        <v>72686</v>
      </c>
      <c r="Q107" s="57">
        <v>44379</v>
      </c>
      <c r="R107" s="57">
        <v>45646</v>
      </c>
      <c r="S107" s="57">
        <v>45283</v>
      </c>
      <c r="T107" s="57">
        <v>45411</v>
      </c>
      <c r="U107" s="57">
        <v>72686</v>
      </c>
      <c r="V107" s="57">
        <f t="shared" si="9"/>
        <v>72686</v>
      </c>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IV107" s="55"/>
    </row>
    <row r="108" spans="1:256" s="58" customFormat="1" x14ac:dyDescent="0.2">
      <c r="A108" s="58">
        <f t="shared" si="11"/>
        <v>45173</v>
      </c>
      <c r="B108" s="58">
        <f t="shared" si="11"/>
        <v>45173</v>
      </c>
      <c r="C108" s="58">
        <f t="shared" si="11"/>
        <v>45173</v>
      </c>
      <c r="D108" s="38"/>
      <c r="E108" s="59"/>
      <c r="F108" s="119">
        <v>45173</v>
      </c>
      <c r="G108" s="119">
        <v>45173</v>
      </c>
      <c r="H108" s="119">
        <v>45173</v>
      </c>
      <c r="I108" s="57">
        <v>54789</v>
      </c>
      <c r="J108" s="57">
        <v>54789</v>
      </c>
      <c r="K108" s="122">
        <v>45362</v>
      </c>
      <c r="L108" s="57">
        <v>45299</v>
      </c>
      <c r="M108" s="57">
        <v>45299</v>
      </c>
      <c r="N108" s="118">
        <v>44984</v>
      </c>
      <c r="O108" s="124">
        <v>45593</v>
      </c>
      <c r="P108" s="57">
        <v>72686</v>
      </c>
      <c r="Q108" s="57">
        <v>44419</v>
      </c>
      <c r="R108" s="57">
        <v>45678</v>
      </c>
      <c r="S108" s="57">
        <v>45299</v>
      </c>
      <c r="T108" s="57">
        <v>45423</v>
      </c>
      <c r="U108" s="60">
        <v>72686</v>
      </c>
      <c r="V108" s="60">
        <f t="shared" si="9"/>
        <v>72686</v>
      </c>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IV108" s="38"/>
    </row>
    <row r="109" spans="1:256" x14ac:dyDescent="0.2">
      <c r="A109" s="50">
        <f t="shared" si="11"/>
        <v>45221</v>
      </c>
      <c r="B109" s="50">
        <f t="shared" si="11"/>
        <v>45221</v>
      </c>
      <c r="C109" s="50">
        <f t="shared" si="11"/>
        <v>45221</v>
      </c>
      <c r="D109"/>
      <c r="F109" s="57">
        <v>45221</v>
      </c>
      <c r="G109" s="57">
        <v>45221</v>
      </c>
      <c r="H109" s="57">
        <v>45221</v>
      </c>
      <c r="I109" s="57">
        <v>54789</v>
      </c>
      <c r="J109" s="57">
        <v>54789</v>
      </c>
      <c r="K109" s="120">
        <v>45410</v>
      </c>
      <c r="L109" s="57">
        <v>45333</v>
      </c>
      <c r="M109" s="57">
        <v>45333</v>
      </c>
      <c r="N109" s="119">
        <v>45018</v>
      </c>
      <c r="O109" s="125">
        <v>45641</v>
      </c>
      <c r="P109" s="57">
        <v>72686</v>
      </c>
      <c r="Q109" s="57">
        <v>44452</v>
      </c>
      <c r="R109" s="57">
        <v>45718</v>
      </c>
      <c r="S109" s="57">
        <v>45346</v>
      </c>
      <c r="T109" s="57">
        <v>45479</v>
      </c>
      <c r="U109" s="53">
        <v>72686</v>
      </c>
      <c r="V109" s="53">
        <f t="shared" si="9"/>
        <v>72686</v>
      </c>
      <c r="W109"/>
      <c r="X109"/>
      <c r="Y109"/>
      <c r="Z109"/>
      <c r="AA109"/>
      <c r="AB109"/>
      <c r="AC109"/>
      <c r="AD109"/>
      <c r="AE109"/>
      <c r="AF109"/>
      <c r="AG109"/>
      <c r="AH109"/>
      <c r="AI109"/>
      <c r="AJ109"/>
      <c r="AK109"/>
      <c r="AL109"/>
      <c r="AM109"/>
      <c r="AN109"/>
      <c r="AO109"/>
      <c r="AP109"/>
      <c r="AQ109"/>
      <c r="AR109"/>
      <c r="AS109"/>
      <c r="AT109"/>
      <c r="AU109"/>
      <c r="AV109"/>
      <c r="AW109"/>
      <c r="AX109"/>
      <c r="AY109"/>
      <c r="AZ109"/>
    </row>
    <row r="110" spans="1:256" x14ac:dyDescent="0.2">
      <c r="A110" s="50">
        <f t="shared" si="11"/>
        <v>45236</v>
      </c>
      <c r="B110" s="50">
        <f t="shared" si="11"/>
        <v>45236</v>
      </c>
      <c r="C110" s="50">
        <f t="shared" si="11"/>
        <v>45236</v>
      </c>
      <c r="D110"/>
      <c r="F110" s="57">
        <v>45236</v>
      </c>
      <c r="G110" s="57">
        <v>45236</v>
      </c>
      <c r="H110" s="57">
        <v>45236</v>
      </c>
      <c r="I110" s="57">
        <v>54789</v>
      </c>
      <c r="J110" s="57">
        <v>54789</v>
      </c>
      <c r="K110" s="121">
        <v>45425</v>
      </c>
      <c r="L110" s="57">
        <v>45348</v>
      </c>
      <c r="M110" s="57">
        <v>45348</v>
      </c>
      <c r="N110" s="119">
        <v>45033</v>
      </c>
      <c r="O110" s="125">
        <v>45670</v>
      </c>
      <c r="P110" s="57">
        <v>72686</v>
      </c>
      <c r="Q110" s="57">
        <v>44459</v>
      </c>
      <c r="R110" s="57">
        <v>45733</v>
      </c>
      <c r="S110" s="57">
        <v>45362</v>
      </c>
      <c r="T110" s="57">
        <v>45530</v>
      </c>
      <c r="U110" s="53">
        <v>72686</v>
      </c>
      <c r="V110" s="53">
        <f t="shared" si="9"/>
        <v>72686</v>
      </c>
      <c r="W110"/>
      <c r="X110"/>
      <c r="Y110"/>
      <c r="Z110"/>
      <c r="AA110"/>
      <c r="AB110"/>
      <c r="AC110"/>
      <c r="AD110"/>
      <c r="AE110"/>
      <c r="AF110"/>
      <c r="AG110"/>
      <c r="AH110"/>
      <c r="AI110"/>
      <c r="AJ110"/>
      <c r="AK110"/>
      <c r="AL110"/>
      <c r="AM110"/>
      <c r="AN110"/>
      <c r="AO110"/>
      <c r="AP110"/>
      <c r="AQ110"/>
      <c r="AR110"/>
      <c r="AS110"/>
      <c r="AT110"/>
      <c r="AU110"/>
      <c r="AV110"/>
      <c r="AW110"/>
      <c r="AX110"/>
      <c r="AY110"/>
      <c r="AZ110"/>
    </row>
    <row r="111" spans="1:256" s="54" customFormat="1" x14ac:dyDescent="0.2">
      <c r="A111" s="54">
        <f t="shared" si="11"/>
        <v>45284</v>
      </c>
      <c r="B111" s="54">
        <f t="shared" si="11"/>
        <v>45284</v>
      </c>
      <c r="C111" s="54">
        <f t="shared" si="11"/>
        <v>45284</v>
      </c>
      <c r="D111" s="55"/>
      <c r="E111" s="56"/>
      <c r="F111" s="57">
        <v>45284</v>
      </c>
      <c r="G111" s="57">
        <v>45284</v>
      </c>
      <c r="H111" s="57">
        <v>45284</v>
      </c>
      <c r="I111" s="57">
        <v>54789</v>
      </c>
      <c r="J111" s="57">
        <v>54789</v>
      </c>
      <c r="K111" s="123">
        <v>45480</v>
      </c>
      <c r="L111" s="57">
        <v>45380</v>
      </c>
      <c r="M111" s="57">
        <v>45380</v>
      </c>
      <c r="N111" s="117">
        <v>45064</v>
      </c>
      <c r="O111" s="123">
        <v>45718</v>
      </c>
      <c r="P111" s="57">
        <v>72686</v>
      </c>
      <c r="Q111" s="57">
        <v>44494</v>
      </c>
      <c r="R111" s="57">
        <v>45781</v>
      </c>
      <c r="S111" s="57">
        <v>45402</v>
      </c>
      <c r="T111" s="57">
        <v>45586</v>
      </c>
      <c r="U111" s="57">
        <v>72686</v>
      </c>
      <c r="V111" s="57">
        <f t="shared" si="9"/>
        <v>72686</v>
      </c>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IV111" s="55"/>
    </row>
    <row r="112" spans="1:256" s="58" customFormat="1" x14ac:dyDescent="0.2">
      <c r="A112" s="58">
        <f t="shared" si="11"/>
        <v>45299</v>
      </c>
      <c r="B112" s="58">
        <f t="shared" si="11"/>
        <v>45299</v>
      </c>
      <c r="C112" s="58">
        <f t="shared" si="11"/>
        <v>45299</v>
      </c>
      <c r="D112" s="38"/>
      <c r="E112" s="59"/>
      <c r="F112" s="57">
        <v>45299</v>
      </c>
      <c r="G112" s="57">
        <v>45299</v>
      </c>
      <c r="H112" s="57">
        <v>45299</v>
      </c>
      <c r="I112" s="57">
        <v>54789</v>
      </c>
      <c r="J112" s="57">
        <v>54789</v>
      </c>
      <c r="K112" s="124">
        <v>45538</v>
      </c>
      <c r="L112" s="57">
        <v>45397</v>
      </c>
      <c r="M112" s="57">
        <v>45385</v>
      </c>
      <c r="N112" s="118">
        <v>45068</v>
      </c>
      <c r="O112" s="124">
        <v>45726</v>
      </c>
      <c r="P112" s="57">
        <v>72686</v>
      </c>
      <c r="Q112" s="57">
        <v>44508</v>
      </c>
      <c r="R112" s="57">
        <v>45796</v>
      </c>
      <c r="S112" s="57">
        <v>45418</v>
      </c>
      <c r="T112" s="57">
        <v>45600</v>
      </c>
      <c r="U112" s="60">
        <v>72686</v>
      </c>
      <c r="V112" s="60">
        <f t="shared" si="9"/>
        <v>72686</v>
      </c>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IV112" s="38"/>
    </row>
    <row r="113" spans="1:256" x14ac:dyDescent="0.2">
      <c r="A113" s="50">
        <f t="shared" si="11"/>
        <v>45340</v>
      </c>
      <c r="B113" s="50">
        <f t="shared" si="11"/>
        <v>45347</v>
      </c>
      <c r="C113" s="50">
        <f t="shared" si="11"/>
        <v>45333</v>
      </c>
      <c r="D113"/>
      <c r="F113" s="57">
        <v>45340</v>
      </c>
      <c r="G113" s="57">
        <v>45347</v>
      </c>
      <c r="H113" s="57">
        <v>45333</v>
      </c>
      <c r="I113" s="57">
        <v>54789</v>
      </c>
      <c r="J113" s="57">
        <v>54789</v>
      </c>
      <c r="K113" s="125">
        <v>45585</v>
      </c>
      <c r="L113" s="57">
        <v>45420</v>
      </c>
      <c r="M113" s="57">
        <v>45403</v>
      </c>
      <c r="N113" s="119">
        <v>45116</v>
      </c>
      <c r="O113" s="125">
        <v>45774</v>
      </c>
      <c r="P113" s="57">
        <v>72686</v>
      </c>
      <c r="Q113" s="57">
        <v>44543</v>
      </c>
      <c r="R113" s="57">
        <v>45844</v>
      </c>
      <c r="S113" s="57">
        <v>45420</v>
      </c>
      <c r="T113" s="57">
        <v>45649</v>
      </c>
      <c r="U113" s="53">
        <v>72686</v>
      </c>
      <c r="V113" s="53">
        <f t="shared" si="9"/>
        <v>72686</v>
      </c>
      <c r="W113"/>
      <c r="X113"/>
      <c r="Y113"/>
      <c r="Z113"/>
      <c r="AA113"/>
      <c r="AB113"/>
      <c r="AC113"/>
      <c r="AD113"/>
      <c r="AE113"/>
      <c r="AF113"/>
      <c r="AG113"/>
      <c r="AH113"/>
      <c r="AI113"/>
      <c r="AJ113"/>
      <c r="AK113"/>
      <c r="AL113"/>
      <c r="AM113"/>
      <c r="AN113"/>
      <c r="AO113"/>
      <c r="AP113"/>
      <c r="AQ113"/>
      <c r="AR113"/>
      <c r="AS113"/>
      <c r="AT113"/>
      <c r="AU113"/>
      <c r="AV113"/>
      <c r="AW113"/>
      <c r="AX113"/>
      <c r="AY113"/>
      <c r="AZ113"/>
    </row>
    <row r="114" spans="1:256" x14ac:dyDescent="0.2">
      <c r="A114" s="50">
        <f t="shared" si="11"/>
        <v>45355</v>
      </c>
      <c r="B114" s="50">
        <f t="shared" si="11"/>
        <v>45362</v>
      </c>
      <c r="C114" s="50">
        <f t="shared" si="11"/>
        <v>45348</v>
      </c>
      <c r="D114"/>
      <c r="F114" s="57">
        <v>45355</v>
      </c>
      <c r="G114" s="57">
        <v>45362</v>
      </c>
      <c r="H114" s="57">
        <v>45348</v>
      </c>
      <c r="I114" s="57">
        <v>54789</v>
      </c>
      <c r="J114" s="57">
        <v>54789</v>
      </c>
      <c r="K114" s="125">
        <v>45600</v>
      </c>
      <c r="L114" s="57">
        <v>45425</v>
      </c>
      <c r="M114" s="57">
        <v>45414</v>
      </c>
      <c r="N114" s="119">
        <v>45173</v>
      </c>
      <c r="O114" s="125">
        <v>45789</v>
      </c>
      <c r="P114" s="57">
        <v>72686</v>
      </c>
      <c r="Q114" s="57">
        <v>44571</v>
      </c>
      <c r="R114" s="57">
        <v>45888</v>
      </c>
      <c r="S114" s="57">
        <v>45425</v>
      </c>
      <c r="T114" s="57">
        <v>45663</v>
      </c>
      <c r="U114" s="53">
        <v>72686</v>
      </c>
      <c r="V114" s="53">
        <f t="shared" si="9"/>
        <v>72686</v>
      </c>
      <c r="W114"/>
      <c r="X114"/>
      <c r="Y114"/>
      <c r="Z114"/>
      <c r="AA114"/>
      <c r="AB114"/>
      <c r="AC114"/>
      <c r="AD114"/>
      <c r="AE114"/>
      <c r="AF114"/>
      <c r="AG114"/>
      <c r="AH114"/>
      <c r="AI114"/>
      <c r="AJ114"/>
      <c r="AK114"/>
      <c r="AL114"/>
      <c r="AM114"/>
      <c r="AN114"/>
      <c r="AO114"/>
      <c r="AP114"/>
      <c r="AQ114"/>
      <c r="AR114"/>
      <c r="AS114"/>
      <c r="AT114"/>
      <c r="AU114"/>
      <c r="AV114"/>
      <c r="AW114"/>
      <c r="AX114"/>
      <c r="AY114"/>
      <c r="AZ114"/>
    </row>
    <row r="115" spans="1:256" s="54" customFormat="1" x14ac:dyDescent="0.2">
      <c r="A115" s="54">
        <f t="shared" si="11"/>
        <v>45396</v>
      </c>
      <c r="B115" s="54">
        <f t="shared" si="11"/>
        <v>45403</v>
      </c>
      <c r="C115" s="54">
        <f t="shared" si="11"/>
        <v>45389</v>
      </c>
      <c r="D115" s="55"/>
      <c r="E115" s="56"/>
      <c r="F115" s="57">
        <v>45396</v>
      </c>
      <c r="G115" s="57">
        <v>45403</v>
      </c>
      <c r="H115" s="57">
        <v>45389</v>
      </c>
      <c r="I115" s="57">
        <v>54789</v>
      </c>
      <c r="J115" s="57">
        <v>54789</v>
      </c>
      <c r="K115" s="123">
        <v>45648</v>
      </c>
      <c r="L115" s="57">
        <v>45480</v>
      </c>
      <c r="M115" s="57">
        <v>45420</v>
      </c>
      <c r="N115" s="57">
        <v>45221</v>
      </c>
      <c r="O115" s="123">
        <v>45844</v>
      </c>
      <c r="P115" s="57">
        <v>72686</v>
      </c>
      <c r="Q115" s="57">
        <v>44613</v>
      </c>
      <c r="R115" s="57">
        <v>45942</v>
      </c>
      <c r="S115" s="123">
        <v>45477</v>
      </c>
      <c r="T115" s="57">
        <v>45712</v>
      </c>
      <c r="U115" s="57">
        <v>72686</v>
      </c>
      <c r="V115" s="57">
        <f t="shared" si="9"/>
        <v>72686</v>
      </c>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IV115" s="55"/>
    </row>
    <row r="116" spans="1:256" s="58" customFormat="1" x14ac:dyDescent="0.2">
      <c r="A116" s="58">
        <f t="shared" si="11"/>
        <v>45411</v>
      </c>
      <c r="B116" s="58">
        <f t="shared" si="11"/>
        <v>45418</v>
      </c>
      <c r="C116" s="58">
        <f t="shared" si="11"/>
        <v>45404</v>
      </c>
      <c r="D116" s="38"/>
      <c r="E116" s="59"/>
      <c r="F116" s="57">
        <v>45411</v>
      </c>
      <c r="G116" s="57">
        <v>45418</v>
      </c>
      <c r="H116" s="57">
        <v>45404</v>
      </c>
      <c r="I116" s="57">
        <v>54789</v>
      </c>
      <c r="J116" s="57">
        <v>54789</v>
      </c>
      <c r="K116" s="124">
        <v>45663</v>
      </c>
      <c r="L116" s="57">
        <v>45537</v>
      </c>
      <c r="M116" s="57">
        <v>45425</v>
      </c>
      <c r="N116" s="57">
        <v>45236</v>
      </c>
      <c r="O116" s="124">
        <v>45894</v>
      </c>
      <c r="P116" s="57">
        <v>72686</v>
      </c>
      <c r="Q116" s="57">
        <v>44620</v>
      </c>
      <c r="R116" s="57">
        <v>45957</v>
      </c>
      <c r="S116" s="124">
        <v>45538</v>
      </c>
      <c r="T116" s="57">
        <v>45726</v>
      </c>
      <c r="U116" s="60">
        <v>72686</v>
      </c>
      <c r="V116" s="60">
        <f t="shared" si="9"/>
        <v>72686</v>
      </c>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IV116" s="38"/>
    </row>
    <row r="117" spans="1:256" x14ac:dyDescent="0.2">
      <c r="A117" s="50">
        <f t="shared" si="11"/>
        <v>45420</v>
      </c>
      <c r="B117" s="50">
        <f t="shared" si="11"/>
        <v>45420</v>
      </c>
      <c r="C117" s="50">
        <f t="shared" si="11"/>
        <v>45420</v>
      </c>
      <c r="D117"/>
      <c r="F117" s="57">
        <v>45420</v>
      </c>
      <c r="G117" s="57">
        <v>45420</v>
      </c>
      <c r="H117" s="57">
        <v>45420</v>
      </c>
      <c r="I117" s="57">
        <v>54789</v>
      </c>
      <c r="J117" s="57">
        <v>54789</v>
      </c>
      <c r="K117" s="125">
        <v>45704</v>
      </c>
      <c r="L117" s="57">
        <v>45588</v>
      </c>
      <c r="M117" s="57">
        <v>45480</v>
      </c>
      <c r="N117" s="57">
        <v>45284</v>
      </c>
      <c r="O117" s="125">
        <v>45942</v>
      </c>
      <c r="P117" s="57">
        <v>72686</v>
      </c>
      <c r="Q117" s="57">
        <v>44655</v>
      </c>
      <c r="R117" s="57">
        <v>46011</v>
      </c>
      <c r="S117" s="125">
        <v>45588</v>
      </c>
      <c r="T117" s="57">
        <v>45775</v>
      </c>
      <c r="U117" s="53">
        <v>72686</v>
      </c>
      <c r="V117" s="53">
        <f t="shared" si="9"/>
        <v>72686</v>
      </c>
      <c r="W117"/>
      <c r="X117"/>
      <c r="Y117"/>
      <c r="Z117"/>
      <c r="AA117"/>
      <c r="AB117"/>
      <c r="AC117"/>
      <c r="AD117"/>
      <c r="AE117"/>
      <c r="AF117"/>
      <c r="AG117"/>
      <c r="AH117"/>
      <c r="AI117"/>
      <c r="AJ117"/>
      <c r="AK117"/>
      <c r="AL117"/>
      <c r="AM117"/>
      <c r="AN117"/>
      <c r="AO117"/>
      <c r="AP117"/>
      <c r="AQ117"/>
      <c r="AR117"/>
      <c r="AS117"/>
      <c r="AT117"/>
      <c r="AU117"/>
      <c r="AV117"/>
      <c r="AW117"/>
      <c r="AX117"/>
      <c r="AY117"/>
      <c r="AZ117"/>
    </row>
    <row r="118" spans="1:256" x14ac:dyDescent="0.2">
      <c r="A118" s="50">
        <f t="shared" si="11"/>
        <v>45425</v>
      </c>
      <c r="B118" s="50">
        <f t="shared" si="11"/>
        <v>45425</v>
      </c>
      <c r="C118" s="50">
        <f t="shared" si="11"/>
        <v>45425</v>
      </c>
      <c r="D118"/>
      <c r="F118" s="57">
        <v>45425</v>
      </c>
      <c r="G118" s="57">
        <v>45425</v>
      </c>
      <c r="H118" s="57">
        <v>45425</v>
      </c>
      <c r="I118" s="57">
        <v>54789</v>
      </c>
      <c r="J118" s="57">
        <v>54789</v>
      </c>
      <c r="K118" s="125">
        <v>45719</v>
      </c>
      <c r="L118" s="57">
        <v>45600</v>
      </c>
      <c r="M118" s="57">
        <v>45475</v>
      </c>
      <c r="N118" s="57">
        <v>45299</v>
      </c>
      <c r="O118" s="125">
        <v>45957</v>
      </c>
      <c r="P118" s="57">
        <v>72686</v>
      </c>
      <c r="Q118" s="57">
        <v>44670</v>
      </c>
      <c r="R118" s="57">
        <v>46043</v>
      </c>
      <c r="S118" s="125">
        <v>45600</v>
      </c>
      <c r="T118" s="57">
        <v>45789</v>
      </c>
      <c r="U118" s="53">
        <v>72686</v>
      </c>
      <c r="V118" s="53">
        <f t="shared" si="9"/>
        <v>72686</v>
      </c>
      <c r="W118"/>
      <c r="X118"/>
      <c r="Y118"/>
      <c r="Z118"/>
      <c r="AA118"/>
      <c r="AB118"/>
      <c r="AC118"/>
      <c r="AD118"/>
      <c r="AE118"/>
      <c r="AF118"/>
      <c r="AG118"/>
      <c r="AH118"/>
      <c r="AI118"/>
      <c r="AJ118"/>
      <c r="AK118"/>
      <c r="AL118"/>
      <c r="AM118"/>
      <c r="AN118"/>
      <c r="AO118"/>
      <c r="AP118"/>
      <c r="AQ118"/>
      <c r="AR118"/>
      <c r="AS118"/>
      <c r="AT118"/>
      <c r="AU118"/>
      <c r="AV118"/>
      <c r="AW118"/>
      <c r="AX118"/>
      <c r="AY118"/>
      <c r="AZ118"/>
    </row>
    <row r="119" spans="1:256" s="54" customFormat="1" x14ac:dyDescent="0.2">
      <c r="A119" s="54">
        <f t="shared" si="11"/>
        <v>45480</v>
      </c>
      <c r="B119" s="54">
        <f t="shared" si="11"/>
        <v>45480</v>
      </c>
      <c r="C119" s="54">
        <f t="shared" si="11"/>
        <v>45480</v>
      </c>
      <c r="D119" s="55"/>
      <c r="E119" s="56"/>
      <c r="F119" s="57">
        <v>45480</v>
      </c>
      <c r="G119" s="57">
        <v>45480</v>
      </c>
      <c r="H119" s="57">
        <v>45480</v>
      </c>
      <c r="I119" s="57">
        <v>54789</v>
      </c>
      <c r="J119" s="57">
        <v>54789</v>
      </c>
      <c r="K119" s="123">
        <v>45760</v>
      </c>
      <c r="L119" s="57">
        <v>45648</v>
      </c>
      <c r="M119" s="57">
        <v>45585</v>
      </c>
      <c r="N119" s="57">
        <v>45333</v>
      </c>
      <c r="O119" s="123">
        <v>46005</v>
      </c>
      <c r="P119" s="57">
        <v>72686</v>
      </c>
      <c r="Q119" s="57">
        <v>44704</v>
      </c>
      <c r="R119" s="57">
        <v>46082</v>
      </c>
      <c r="S119" s="123">
        <v>45647</v>
      </c>
      <c r="T119" s="57">
        <v>45843</v>
      </c>
      <c r="U119" s="57">
        <v>72686</v>
      </c>
      <c r="V119" s="57">
        <f t="shared" si="9"/>
        <v>72686</v>
      </c>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IV119" s="55"/>
    </row>
    <row r="120" spans="1:256" s="58" customFormat="1" x14ac:dyDescent="0.2">
      <c r="A120" s="58">
        <f t="shared" si="11"/>
        <v>45537</v>
      </c>
      <c r="B120" s="58">
        <f t="shared" si="11"/>
        <v>45537</v>
      </c>
      <c r="C120" s="58">
        <f t="shared" si="11"/>
        <v>45537</v>
      </c>
      <c r="D120" s="38"/>
      <c r="E120" s="59"/>
      <c r="F120" s="57">
        <v>45537</v>
      </c>
      <c r="G120" s="57">
        <v>45537</v>
      </c>
      <c r="H120" s="57">
        <v>45537</v>
      </c>
      <c r="I120" s="57">
        <v>54789</v>
      </c>
      <c r="J120" s="57">
        <v>54789</v>
      </c>
      <c r="K120" s="124">
        <v>45775</v>
      </c>
      <c r="L120" s="57">
        <v>45663</v>
      </c>
      <c r="M120" s="57">
        <v>45600</v>
      </c>
      <c r="N120" s="57">
        <v>45348</v>
      </c>
      <c r="O120" s="124">
        <v>46034</v>
      </c>
      <c r="P120" s="57">
        <v>72686</v>
      </c>
      <c r="Q120" s="57">
        <v>44711</v>
      </c>
      <c r="R120" s="57">
        <v>46097</v>
      </c>
      <c r="S120" s="124">
        <v>45663</v>
      </c>
      <c r="T120" s="57">
        <v>45894</v>
      </c>
      <c r="U120" s="60">
        <v>72686</v>
      </c>
      <c r="V120" s="60">
        <f t="shared" si="9"/>
        <v>72686</v>
      </c>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IV120" s="38"/>
    </row>
    <row r="121" spans="1:256" x14ac:dyDescent="0.2">
      <c r="A121" s="50">
        <f t="shared" si="11"/>
        <v>45585</v>
      </c>
      <c r="B121" s="50">
        <f t="shared" si="11"/>
        <v>45585</v>
      </c>
      <c r="C121" s="50">
        <f t="shared" si="11"/>
        <v>45585</v>
      </c>
      <c r="D121"/>
      <c r="F121" s="57">
        <v>45585</v>
      </c>
      <c r="G121" s="57">
        <v>45585</v>
      </c>
      <c r="H121" s="57">
        <v>45585</v>
      </c>
      <c r="I121" s="57">
        <v>54789</v>
      </c>
      <c r="J121" s="57">
        <v>54789</v>
      </c>
      <c r="K121" s="125">
        <v>45806</v>
      </c>
      <c r="L121" s="57">
        <v>45711</v>
      </c>
      <c r="M121" s="57">
        <v>45648</v>
      </c>
      <c r="N121" s="57">
        <v>45375</v>
      </c>
      <c r="O121" s="125">
        <v>46082</v>
      </c>
      <c r="P121" s="57">
        <v>72686</v>
      </c>
      <c r="Q121" s="57">
        <v>44743</v>
      </c>
      <c r="R121" s="57">
        <v>46145</v>
      </c>
      <c r="S121" s="125">
        <v>45710</v>
      </c>
      <c r="T121" s="57">
        <v>45927</v>
      </c>
      <c r="U121" s="53">
        <v>72686</v>
      </c>
      <c r="V121" s="53">
        <f t="shared" si="9"/>
        <v>72686</v>
      </c>
      <c r="W121"/>
      <c r="X121"/>
      <c r="Y121"/>
      <c r="Z121"/>
      <c r="AA121"/>
      <c r="AB121"/>
      <c r="AC121"/>
      <c r="AD121"/>
      <c r="AE121"/>
      <c r="AF121"/>
      <c r="AG121"/>
      <c r="AH121"/>
      <c r="AI121"/>
      <c r="AJ121"/>
      <c r="AK121"/>
      <c r="AL121"/>
      <c r="AM121"/>
      <c r="AN121"/>
      <c r="AO121"/>
      <c r="AP121"/>
      <c r="AQ121"/>
      <c r="AR121"/>
      <c r="AS121"/>
      <c r="AT121"/>
      <c r="AU121"/>
      <c r="AV121"/>
      <c r="AW121"/>
      <c r="AX121"/>
      <c r="AY121"/>
      <c r="AZ121"/>
    </row>
    <row r="122" spans="1:256" x14ac:dyDescent="0.2">
      <c r="A122" s="50">
        <f t="shared" si="11"/>
        <v>45600</v>
      </c>
      <c r="B122" s="50">
        <f t="shared" si="11"/>
        <v>45600</v>
      </c>
      <c r="C122" s="50">
        <f t="shared" si="11"/>
        <v>45600</v>
      </c>
      <c r="D122"/>
      <c r="F122" s="57">
        <v>45600</v>
      </c>
      <c r="G122" s="57">
        <v>45600</v>
      </c>
      <c r="H122" s="57">
        <v>45600</v>
      </c>
      <c r="I122" s="57">
        <v>54789</v>
      </c>
      <c r="J122" s="57">
        <v>54789</v>
      </c>
      <c r="K122" s="125">
        <v>45810</v>
      </c>
      <c r="L122" s="57">
        <v>45726</v>
      </c>
      <c r="M122" s="57">
        <v>45663</v>
      </c>
      <c r="N122" s="57">
        <v>45390</v>
      </c>
      <c r="O122" s="125">
        <v>46090</v>
      </c>
      <c r="P122" s="57">
        <v>72686</v>
      </c>
      <c r="Q122" s="57">
        <v>44783</v>
      </c>
      <c r="R122" s="57">
        <v>46160</v>
      </c>
      <c r="S122" s="125">
        <v>45726</v>
      </c>
      <c r="T122" s="57">
        <v>45928</v>
      </c>
      <c r="U122" s="53">
        <v>72686</v>
      </c>
      <c r="V122" s="53">
        <f t="shared" si="9"/>
        <v>72686</v>
      </c>
      <c r="W122"/>
      <c r="X122"/>
      <c r="Y122"/>
      <c r="Z122"/>
      <c r="AA122"/>
      <c r="AB122"/>
      <c r="AC122"/>
      <c r="AD122"/>
      <c r="AE122"/>
      <c r="AF122"/>
      <c r="AG122"/>
      <c r="AH122"/>
      <c r="AI122"/>
      <c r="AJ122"/>
      <c r="AK122"/>
      <c r="AL122"/>
      <c r="AM122"/>
      <c r="AN122"/>
      <c r="AO122"/>
      <c r="AP122"/>
      <c r="AQ122"/>
      <c r="AR122"/>
      <c r="AS122"/>
      <c r="AT122"/>
      <c r="AU122"/>
      <c r="AV122"/>
      <c r="AW122"/>
      <c r="AX122"/>
      <c r="AY122"/>
      <c r="AZ122"/>
    </row>
    <row r="123" spans="1:256" s="54" customFormat="1" x14ac:dyDescent="0.2">
      <c r="A123" s="54">
        <f t="shared" ref="A123:C142" si="12">INDEX($E123:$AZ123,1,MATCH(A$2,$E$2:$AZ$2,0))</f>
        <v>45648</v>
      </c>
      <c r="B123" s="54">
        <f t="shared" si="12"/>
        <v>45648</v>
      </c>
      <c r="C123" s="54">
        <f t="shared" si="12"/>
        <v>45648</v>
      </c>
      <c r="D123" s="55"/>
      <c r="E123" s="56"/>
      <c r="F123" s="57">
        <v>45648</v>
      </c>
      <c r="G123" s="57">
        <v>45648</v>
      </c>
      <c r="H123" s="57">
        <v>45648</v>
      </c>
      <c r="I123" s="57">
        <v>54789</v>
      </c>
      <c r="J123" s="57">
        <v>54789</v>
      </c>
      <c r="K123" s="123">
        <v>45844</v>
      </c>
      <c r="L123" s="57">
        <v>45765</v>
      </c>
      <c r="M123" s="57">
        <v>45711</v>
      </c>
      <c r="N123" s="57">
        <v>45420</v>
      </c>
      <c r="O123" s="123">
        <v>46143</v>
      </c>
      <c r="P123" s="57">
        <v>72686</v>
      </c>
      <c r="Q123" s="57">
        <v>44816</v>
      </c>
      <c r="R123" s="129">
        <v>46208</v>
      </c>
      <c r="S123" s="123">
        <v>45766</v>
      </c>
      <c r="T123" s="57">
        <v>45950</v>
      </c>
      <c r="U123" s="57">
        <v>72686</v>
      </c>
      <c r="V123" s="57">
        <f t="shared" si="9"/>
        <v>72686</v>
      </c>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IV123" s="55"/>
    </row>
    <row r="124" spans="1:256" s="58" customFormat="1" x14ac:dyDescent="0.2">
      <c r="A124" s="58">
        <f t="shared" si="12"/>
        <v>45663</v>
      </c>
      <c r="B124" s="58">
        <f t="shared" si="12"/>
        <v>45663</v>
      </c>
      <c r="C124" s="58">
        <f t="shared" si="12"/>
        <v>45663</v>
      </c>
      <c r="D124" s="38"/>
      <c r="E124" s="59"/>
      <c r="F124" s="57">
        <v>45663</v>
      </c>
      <c r="G124" s="57">
        <v>45663</v>
      </c>
      <c r="H124" s="57">
        <v>45663</v>
      </c>
      <c r="I124" s="57">
        <v>54789</v>
      </c>
      <c r="J124" s="57">
        <v>54789</v>
      </c>
      <c r="K124" s="124">
        <v>45902</v>
      </c>
      <c r="L124" s="57">
        <v>45782</v>
      </c>
      <c r="M124" s="57">
        <v>45726</v>
      </c>
      <c r="N124" s="57">
        <v>45425</v>
      </c>
      <c r="O124" s="124">
        <v>46160</v>
      </c>
      <c r="P124" s="57">
        <v>72686</v>
      </c>
      <c r="Q124" s="57">
        <v>44823</v>
      </c>
      <c r="R124" s="130">
        <v>46252</v>
      </c>
      <c r="S124" s="124">
        <v>45782</v>
      </c>
      <c r="T124" s="57">
        <v>45964</v>
      </c>
      <c r="U124" s="60">
        <v>72686</v>
      </c>
      <c r="V124" s="60">
        <f t="shared" si="9"/>
        <v>72686</v>
      </c>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IV124" s="38"/>
    </row>
    <row r="125" spans="1:256" s="54" customFormat="1" x14ac:dyDescent="0.2">
      <c r="A125" s="54">
        <f t="shared" si="12"/>
        <v>45711</v>
      </c>
      <c r="B125" s="54">
        <f t="shared" si="12"/>
        <v>45697</v>
      </c>
      <c r="C125" s="54">
        <f t="shared" si="12"/>
        <v>45704</v>
      </c>
      <c r="D125" s="55"/>
      <c r="E125" s="56"/>
      <c r="F125" s="57">
        <v>45711</v>
      </c>
      <c r="G125" s="57">
        <v>45697</v>
      </c>
      <c r="H125" s="57">
        <v>45704</v>
      </c>
      <c r="I125" s="57">
        <v>54789</v>
      </c>
      <c r="J125" s="57">
        <v>54789</v>
      </c>
      <c r="K125" s="57">
        <v>45908</v>
      </c>
      <c r="L125" s="57">
        <v>45802</v>
      </c>
      <c r="M125" s="57">
        <v>45765</v>
      </c>
      <c r="N125" s="123">
        <v>45480</v>
      </c>
      <c r="O125" s="135">
        <v>46208</v>
      </c>
      <c r="P125" s="57">
        <v>72686</v>
      </c>
      <c r="Q125" s="57">
        <v>44858</v>
      </c>
      <c r="R125" s="129">
        <v>46306</v>
      </c>
      <c r="S125" s="123">
        <v>45806</v>
      </c>
      <c r="T125" s="57">
        <v>46013</v>
      </c>
      <c r="U125" s="57">
        <v>72686</v>
      </c>
      <c r="V125" s="57">
        <f t="shared" si="9"/>
        <v>72686</v>
      </c>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IV125" s="55"/>
    </row>
    <row r="126" spans="1:256" s="58" customFormat="1" x14ac:dyDescent="0.2">
      <c r="A126" s="58">
        <f t="shared" si="12"/>
        <v>45726</v>
      </c>
      <c r="B126" s="58">
        <f t="shared" si="12"/>
        <v>45712</v>
      </c>
      <c r="C126" s="58">
        <f t="shared" si="12"/>
        <v>45719</v>
      </c>
      <c r="D126" s="38"/>
      <c r="E126" s="59"/>
      <c r="F126" s="57">
        <v>45726</v>
      </c>
      <c r="G126" s="57">
        <v>45712</v>
      </c>
      <c r="H126" s="57">
        <v>45719</v>
      </c>
      <c r="I126" s="57">
        <v>54789</v>
      </c>
      <c r="J126" s="57">
        <v>54789</v>
      </c>
      <c r="K126" s="57">
        <v>45909</v>
      </c>
      <c r="L126" s="57">
        <v>45810</v>
      </c>
      <c r="M126" s="57">
        <v>45782</v>
      </c>
      <c r="N126" s="124">
        <v>45537</v>
      </c>
      <c r="O126" s="136">
        <v>46258</v>
      </c>
      <c r="P126" s="57">
        <v>72686</v>
      </c>
      <c r="Q126" s="57">
        <v>44872</v>
      </c>
      <c r="R126" s="130">
        <v>46321</v>
      </c>
      <c r="S126" s="124">
        <v>45810</v>
      </c>
      <c r="T126" s="57">
        <v>46027</v>
      </c>
      <c r="U126" s="60">
        <v>72686</v>
      </c>
      <c r="V126" s="60">
        <f t="shared" si="9"/>
        <v>72686</v>
      </c>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IV126" s="38"/>
    </row>
    <row r="127" spans="1:256" x14ac:dyDescent="0.2">
      <c r="A127" s="50">
        <f t="shared" si="12"/>
        <v>45767</v>
      </c>
      <c r="B127" s="50">
        <f t="shared" si="12"/>
        <v>45753</v>
      </c>
      <c r="C127" s="50">
        <f t="shared" si="12"/>
        <v>45760</v>
      </c>
      <c r="D127"/>
      <c r="F127" s="57">
        <v>45767</v>
      </c>
      <c r="G127" s="57">
        <v>45753</v>
      </c>
      <c r="H127" s="57">
        <v>45760</v>
      </c>
      <c r="I127" s="57">
        <v>54789</v>
      </c>
      <c r="J127" s="57">
        <v>54789</v>
      </c>
      <c r="K127" s="57">
        <v>45949</v>
      </c>
      <c r="L127" s="57">
        <v>45844</v>
      </c>
      <c r="M127" s="57">
        <v>45807</v>
      </c>
      <c r="N127" s="125">
        <v>45585</v>
      </c>
      <c r="O127" s="137">
        <v>46306</v>
      </c>
      <c r="P127" s="57">
        <v>72686</v>
      </c>
      <c r="Q127" s="57">
        <v>44907</v>
      </c>
      <c r="R127" s="131">
        <v>46376</v>
      </c>
      <c r="S127" s="125">
        <v>45842</v>
      </c>
      <c r="T127" s="57">
        <v>46069</v>
      </c>
      <c r="U127" s="53">
        <v>72686</v>
      </c>
      <c r="V127" s="53">
        <f t="shared" si="9"/>
        <v>72686</v>
      </c>
      <c r="W127"/>
      <c r="X127"/>
      <c r="Y127"/>
      <c r="Z127"/>
      <c r="AA127"/>
      <c r="AB127"/>
      <c r="AC127"/>
      <c r="AD127"/>
      <c r="AE127"/>
      <c r="AF127"/>
      <c r="AG127"/>
      <c r="AH127"/>
      <c r="AI127"/>
      <c r="AJ127"/>
      <c r="AK127"/>
      <c r="AL127"/>
      <c r="AM127"/>
      <c r="AN127"/>
      <c r="AO127"/>
      <c r="AP127"/>
      <c r="AQ127"/>
      <c r="AR127"/>
      <c r="AS127"/>
      <c r="AT127"/>
      <c r="AU127"/>
      <c r="AV127"/>
      <c r="AW127"/>
      <c r="AX127"/>
      <c r="AY127"/>
      <c r="AZ127"/>
    </row>
    <row r="128" spans="1:256" x14ac:dyDescent="0.2">
      <c r="A128" s="50">
        <f t="shared" si="12"/>
        <v>45782</v>
      </c>
      <c r="B128" s="50">
        <f t="shared" si="12"/>
        <v>45769</v>
      </c>
      <c r="C128" s="50">
        <f t="shared" si="12"/>
        <v>45775</v>
      </c>
      <c r="D128"/>
      <c r="F128" s="57">
        <v>45782</v>
      </c>
      <c r="G128" s="57">
        <v>45769</v>
      </c>
      <c r="H128" s="57">
        <v>45775</v>
      </c>
      <c r="I128" s="57">
        <v>54789</v>
      </c>
      <c r="J128" s="57">
        <v>54789</v>
      </c>
      <c r="K128" s="57">
        <v>45964</v>
      </c>
      <c r="L128" s="57">
        <v>45901</v>
      </c>
      <c r="M128" s="57">
        <v>45810</v>
      </c>
      <c r="N128" s="125">
        <v>45600</v>
      </c>
      <c r="O128" s="137">
        <v>46321</v>
      </c>
      <c r="P128" s="57">
        <v>72686</v>
      </c>
      <c r="Q128" s="57">
        <v>44935</v>
      </c>
      <c r="R128" s="131">
        <v>46419</v>
      </c>
      <c r="S128" s="125">
        <v>45902</v>
      </c>
      <c r="T128" s="57">
        <v>46083</v>
      </c>
      <c r="U128" s="53">
        <v>72686</v>
      </c>
      <c r="V128" s="53">
        <f t="shared" si="9"/>
        <v>72686</v>
      </c>
      <c r="W128"/>
      <c r="X128"/>
      <c r="Y128"/>
      <c r="Z128"/>
      <c r="AA128"/>
      <c r="AB128"/>
      <c r="AC128"/>
      <c r="AD128"/>
      <c r="AE128"/>
      <c r="AF128"/>
      <c r="AG128"/>
      <c r="AH128"/>
      <c r="AI128"/>
      <c r="AJ128"/>
      <c r="AK128"/>
      <c r="AL128"/>
      <c r="AM128"/>
      <c r="AN128"/>
      <c r="AO128"/>
      <c r="AP128"/>
      <c r="AQ128"/>
      <c r="AR128"/>
      <c r="AS128"/>
      <c r="AT128"/>
      <c r="AU128"/>
      <c r="AV128"/>
      <c r="AW128"/>
      <c r="AX128"/>
      <c r="AY128"/>
      <c r="AZ128"/>
    </row>
    <row r="129" spans="1:256" s="54" customFormat="1" x14ac:dyDescent="0.2">
      <c r="A129" s="54">
        <f t="shared" si="12"/>
        <v>45806</v>
      </c>
      <c r="B129" s="54">
        <f t="shared" si="12"/>
        <v>45806</v>
      </c>
      <c r="C129" s="54">
        <f t="shared" si="12"/>
        <v>45806</v>
      </c>
      <c r="D129" s="55"/>
      <c r="E129" s="56"/>
      <c r="F129" s="57">
        <v>45806</v>
      </c>
      <c r="G129" s="57">
        <v>45806</v>
      </c>
      <c r="H129" s="57">
        <v>45806</v>
      </c>
      <c r="I129" s="57">
        <v>54789</v>
      </c>
      <c r="J129" s="57">
        <v>54789</v>
      </c>
      <c r="K129" s="57">
        <v>45999</v>
      </c>
      <c r="L129" s="57">
        <v>45949</v>
      </c>
      <c r="M129" s="57">
        <v>45844</v>
      </c>
      <c r="N129" s="123">
        <v>45648</v>
      </c>
      <c r="O129" s="135">
        <v>46369</v>
      </c>
      <c r="P129" s="57">
        <v>72686</v>
      </c>
      <c r="Q129" s="57">
        <v>44977</v>
      </c>
      <c r="R129" s="129">
        <v>46463</v>
      </c>
      <c r="S129" s="57">
        <v>45952</v>
      </c>
      <c r="T129" s="57">
        <v>46139</v>
      </c>
      <c r="U129" s="57">
        <v>72686</v>
      </c>
      <c r="V129" s="57">
        <f t="shared" si="9"/>
        <v>72686</v>
      </c>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c r="AX129" s="55"/>
      <c r="AY129" s="55"/>
      <c r="AZ129" s="55"/>
      <c r="IV129" s="55"/>
    </row>
    <row r="130" spans="1:256" s="58" customFormat="1" x14ac:dyDescent="0.2">
      <c r="A130" s="58">
        <f t="shared" si="12"/>
        <v>45810</v>
      </c>
      <c r="B130" s="58">
        <f t="shared" si="12"/>
        <v>45810</v>
      </c>
      <c r="C130" s="58">
        <f t="shared" si="12"/>
        <v>45810</v>
      </c>
      <c r="D130" s="38"/>
      <c r="E130" s="59"/>
      <c r="F130" s="57">
        <v>45810</v>
      </c>
      <c r="G130" s="57">
        <v>45810</v>
      </c>
      <c r="H130" s="57">
        <v>45810</v>
      </c>
      <c r="I130" s="57">
        <v>54789</v>
      </c>
      <c r="J130" s="57">
        <v>54789</v>
      </c>
      <c r="K130" s="57">
        <v>46000</v>
      </c>
      <c r="L130" s="57">
        <v>45964</v>
      </c>
      <c r="M130" s="57">
        <v>45901</v>
      </c>
      <c r="N130" s="124">
        <v>45663</v>
      </c>
      <c r="O130" s="136">
        <v>46398</v>
      </c>
      <c r="P130" s="57">
        <v>72686</v>
      </c>
      <c r="Q130" s="57">
        <v>44984</v>
      </c>
      <c r="R130" s="130">
        <v>46476</v>
      </c>
      <c r="S130" s="57">
        <v>45964</v>
      </c>
      <c r="T130" s="57">
        <v>46153</v>
      </c>
      <c r="U130" s="60">
        <v>72686</v>
      </c>
      <c r="V130" s="60">
        <f t="shared" si="9"/>
        <v>72686</v>
      </c>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IV130" s="38"/>
    </row>
    <row r="131" spans="1:256" x14ac:dyDescent="0.2">
      <c r="A131" s="50">
        <f t="shared" si="12"/>
        <v>45844</v>
      </c>
      <c r="B131" s="50">
        <f t="shared" si="12"/>
        <v>45844</v>
      </c>
      <c r="C131" s="50">
        <f t="shared" si="12"/>
        <v>45844</v>
      </c>
      <c r="D131"/>
      <c r="F131" s="57">
        <v>45844</v>
      </c>
      <c r="G131" s="57">
        <v>45844</v>
      </c>
      <c r="H131" s="57">
        <v>45844</v>
      </c>
      <c r="I131" s="57">
        <v>54789</v>
      </c>
      <c r="J131" s="57">
        <v>54789</v>
      </c>
      <c r="K131" s="57">
        <v>46012</v>
      </c>
      <c r="L131" s="57">
        <v>46012</v>
      </c>
      <c r="M131" s="57">
        <v>45949</v>
      </c>
      <c r="N131" s="125">
        <v>45711</v>
      </c>
      <c r="O131" s="137">
        <v>46439</v>
      </c>
      <c r="P131" s="57">
        <v>72686</v>
      </c>
      <c r="Q131" s="57">
        <v>45019</v>
      </c>
      <c r="R131" s="131">
        <v>46513</v>
      </c>
      <c r="S131" s="57">
        <v>46011</v>
      </c>
      <c r="T131" s="134">
        <v>46207</v>
      </c>
      <c r="U131" s="53">
        <v>72686</v>
      </c>
      <c r="V131" s="53">
        <f t="shared" si="9"/>
        <v>72686</v>
      </c>
      <c r="W131"/>
      <c r="X131"/>
      <c r="Y131"/>
      <c r="Z131"/>
      <c r="AA131"/>
      <c r="AB131"/>
      <c r="AC131"/>
      <c r="AD131"/>
      <c r="AE131"/>
      <c r="AF131"/>
      <c r="AG131"/>
      <c r="AH131"/>
      <c r="AI131"/>
      <c r="AJ131"/>
      <c r="AK131"/>
      <c r="AL131"/>
      <c r="AM131"/>
      <c r="AN131"/>
      <c r="AO131"/>
      <c r="AP131"/>
      <c r="AQ131"/>
      <c r="AR131"/>
      <c r="AS131"/>
      <c r="AT131"/>
      <c r="AU131"/>
      <c r="AV131"/>
      <c r="AW131"/>
      <c r="AX131"/>
      <c r="AY131"/>
      <c r="AZ131"/>
    </row>
    <row r="132" spans="1:256" x14ac:dyDescent="0.2">
      <c r="A132" s="50">
        <f t="shared" si="12"/>
        <v>45901</v>
      </c>
      <c r="B132" s="50">
        <f t="shared" si="12"/>
        <v>45901</v>
      </c>
      <c r="C132" s="50">
        <f t="shared" si="12"/>
        <v>45901</v>
      </c>
      <c r="D132"/>
      <c r="F132" s="57">
        <v>45901</v>
      </c>
      <c r="G132" s="57">
        <v>45901</v>
      </c>
      <c r="H132" s="57">
        <v>45901</v>
      </c>
      <c r="I132" s="57">
        <v>54789</v>
      </c>
      <c r="J132" s="57">
        <v>54789</v>
      </c>
      <c r="K132" s="57">
        <v>46027</v>
      </c>
      <c r="L132" s="57">
        <v>46027</v>
      </c>
      <c r="M132" s="57">
        <v>45964</v>
      </c>
      <c r="N132" s="125">
        <v>45726</v>
      </c>
      <c r="O132" s="137">
        <v>46454</v>
      </c>
      <c r="P132" s="57">
        <v>72686</v>
      </c>
      <c r="Q132" s="57">
        <v>45033</v>
      </c>
      <c r="R132" s="131">
        <v>46526</v>
      </c>
      <c r="S132" s="57">
        <v>46027</v>
      </c>
      <c r="T132" s="134">
        <v>46258</v>
      </c>
      <c r="U132" s="53">
        <v>72686</v>
      </c>
      <c r="V132" s="53">
        <f t="shared" ref="V132:V195" si="13">U133</f>
        <v>72686</v>
      </c>
      <c r="W132"/>
      <c r="X132"/>
      <c r="Y132"/>
      <c r="Z132"/>
      <c r="AA132"/>
      <c r="AB132"/>
      <c r="AC132"/>
      <c r="AD132"/>
      <c r="AE132"/>
      <c r="AF132"/>
      <c r="AG132"/>
      <c r="AH132"/>
      <c r="AI132"/>
      <c r="AJ132"/>
      <c r="AK132"/>
      <c r="AL132"/>
      <c r="AM132"/>
      <c r="AN132"/>
      <c r="AO132"/>
      <c r="AP132"/>
      <c r="AQ132"/>
      <c r="AR132"/>
      <c r="AS132"/>
      <c r="AT132"/>
      <c r="AU132"/>
      <c r="AV132"/>
      <c r="AW132"/>
      <c r="AX132"/>
      <c r="AY132"/>
      <c r="AZ132"/>
    </row>
    <row r="133" spans="1:256" s="54" customFormat="1" x14ac:dyDescent="0.2">
      <c r="A133" s="54">
        <f t="shared" si="12"/>
        <v>45949</v>
      </c>
      <c r="B133" s="54">
        <f t="shared" si="12"/>
        <v>45949</v>
      </c>
      <c r="C133" s="54">
        <f t="shared" si="12"/>
        <v>45949</v>
      </c>
      <c r="D133" s="55"/>
      <c r="E133" s="56"/>
      <c r="F133" s="57">
        <v>45949</v>
      </c>
      <c r="G133" s="57">
        <v>45949</v>
      </c>
      <c r="H133" s="57">
        <v>45949</v>
      </c>
      <c r="I133" s="57">
        <v>54789</v>
      </c>
      <c r="J133" s="57">
        <v>54789</v>
      </c>
      <c r="K133" s="57">
        <v>46068</v>
      </c>
      <c r="L133" s="57">
        <v>46061</v>
      </c>
      <c r="M133" s="57">
        <v>46012</v>
      </c>
      <c r="N133" s="123">
        <v>45760</v>
      </c>
      <c r="O133" s="135">
        <v>46509</v>
      </c>
      <c r="P133" s="57">
        <v>72686</v>
      </c>
      <c r="Q133" s="57">
        <v>45068</v>
      </c>
      <c r="R133" s="129">
        <v>46572</v>
      </c>
      <c r="S133" s="57">
        <v>46067</v>
      </c>
      <c r="T133" s="132">
        <v>46314</v>
      </c>
      <c r="U133" s="57">
        <v>72686</v>
      </c>
      <c r="V133" s="57">
        <f t="shared" si="13"/>
        <v>72686</v>
      </c>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c r="AX133" s="55"/>
      <c r="AY133" s="55"/>
      <c r="AZ133" s="55"/>
      <c r="IV133" s="55"/>
    </row>
    <row r="134" spans="1:256" s="58" customFormat="1" x14ac:dyDescent="0.2">
      <c r="A134" s="58">
        <f t="shared" si="12"/>
        <v>45964</v>
      </c>
      <c r="B134" s="58">
        <f t="shared" si="12"/>
        <v>45964</v>
      </c>
      <c r="C134" s="58">
        <f t="shared" si="12"/>
        <v>45964</v>
      </c>
      <c r="D134" s="38"/>
      <c r="E134" s="59"/>
      <c r="F134" s="57">
        <v>45964</v>
      </c>
      <c r="G134" s="57">
        <v>45964</v>
      </c>
      <c r="H134" s="57">
        <v>45964</v>
      </c>
      <c r="I134" s="57">
        <v>54789</v>
      </c>
      <c r="J134" s="57">
        <v>54789</v>
      </c>
      <c r="K134" s="57">
        <v>46083</v>
      </c>
      <c r="L134" s="57">
        <v>46076</v>
      </c>
      <c r="M134" s="57">
        <v>46027</v>
      </c>
      <c r="N134" s="124">
        <v>45775</v>
      </c>
      <c r="O134" s="136">
        <v>46524</v>
      </c>
      <c r="P134" s="57">
        <v>72686</v>
      </c>
      <c r="Q134" s="57">
        <v>45076</v>
      </c>
      <c r="R134" s="130">
        <v>46615</v>
      </c>
      <c r="S134" s="57">
        <v>46083</v>
      </c>
      <c r="T134" s="133">
        <v>46328</v>
      </c>
      <c r="U134" s="60">
        <v>72686</v>
      </c>
      <c r="V134" s="60">
        <f t="shared" si="13"/>
        <v>72686</v>
      </c>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IV134" s="38"/>
    </row>
    <row r="135" spans="1:256" x14ac:dyDescent="0.2">
      <c r="A135" s="50">
        <f t="shared" si="12"/>
        <v>46012</v>
      </c>
      <c r="B135" s="50">
        <f t="shared" si="12"/>
        <v>46012</v>
      </c>
      <c r="C135" s="50">
        <f t="shared" si="12"/>
        <v>46012</v>
      </c>
      <c r="D135"/>
      <c r="F135" s="57">
        <v>46012</v>
      </c>
      <c r="G135" s="57">
        <v>46012</v>
      </c>
      <c r="H135" s="57">
        <v>46012</v>
      </c>
      <c r="I135" s="57">
        <v>54789</v>
      </c>
      <c r="J135" s="57">
        <v>54789</v>
      </c>
      <c r="K135" s="57">
        <v>46124</v>
      </c>
      <c r="L135" s="57">
        <v>46115</v>
      </c>
      <c r="M135" s="57">
        <v>46061</v>
      </c>
      <c r="N135" s="125">
        <v>45806</v>
      </c>
      <c r="O135" s="137">
        <v>46579</v>
      </c>
      <c r="P135" s="57">
        <v>72686</v>
      </c>
      <c r="Q135" s="57">
        <v>45110</v>
      </c>
      <c r="R135" s="57">
        <v>72686</v>
      </c>
      <c r="S135" s="57">
        <v>46123</v>
      </c>
      <c r="T135" s="134">
        <v>46377</v>
      </c>
      <c r="U135" s="53">
        <v>72686</v>
      </c>
      <c r="V135" s="53">
        <f t="shared" si="13"/>
        <v>72686</v>
      </c>
      <c r="W135"/>
      <c r="X135"/>
      <c r="Y135"/>
      <c r="Z135"/>
      <c r="AA135"/>
      <c r="AB135"/>
      <c r="AC135"/>
      <c r="AD135"/>
      <c r="AE135"/>
      <c r="AF135"/>
      <c r="AG135"/>
      <c r="AH135"/>
      <c r="AI135"/>
      <c r="AJ135"/>
      <c r="AK135"/>
      <c r="AL135"/>
      <c r="AM135"/>
      <c r="AN135"/>
      <c r="AO135"/>
      <c r="AP135"/>
      <c r="AQ135"/>
      <c r="AR135"/>
      <c r="AS135"/>
      <c r="AT135"/>
      <c r="AU135"/>
      <c r="AV135"/>
      <c r="AW135"/>
      <c r="AX135"/>
      <c r="AY135"/>
      <c r="AZ135"/>
    </row>
    <row r="136" spans="1:256" x14ac:dyDescent="0.2">
      <c r="A136" s="50">
        <f t="shared" si="12"/>
        <v>46027</v>
      </c>
      <c r="B136" s="50">
        <f t="shared" si="12"/>
        <v>46027</v>
      </c>
      <c r="C136" s="50">
        <f t="shared" si="12"/>
        <v>46027</v>
      </c>
      <c r="D136"/>
      <c r="F136" s="57">
        <v>46027</v>
      </c>
      <c r="G136" s="57">
        <v>46027</v>
      </c>
      <c r="H136" s="57">
        <v>46027</v>
      </c>
      <c r="I136" s="57">
        <v>54789</v>
      </c>
      <c r="J136" s="57">
        <v>54789</v>
      </c>
      <c r="K136" s="57">
        <v>46139</v>
      </c>
      <c r="L136" s="57">
        <v>46132</v>
      </c>
      <c r="M136" s="57">
        <v>46076</v>
      </c>
      <c r="N136" s="125">
        <v>45810</v>
      </c>
      <c r="O136" s="137">
        <v>46622</v>
      </c>
      <c r="P136" s="57">
        <v>72686</v>
      </c>
      <c r="Q136" s="57">
        <v>45152</v>
      </c>
      <c r="R136" s="57">
        <v>72686</v>
      </c>
      <c r="S136" s="57">
        <v>46139</v>
      </c>
      <c r="T136" s="134">
        <v>46391</v>
      </c>
      <c r="U136" s="53">
        <v>72686</v>
      </c>
      <c r="V136" s="53">
        <f t="shared" si="13"/>
        <v>72686</v>
      </c>
      <c r="W136"/>
      <c r="X136"/>
      <c r="Y136"/>
      <c r="Z136"/>
      <c r="AA136"/>
      <c r="AB136"/>
      <c r="AC136"/>
      <c r="AD136"/>
      <c r="AE136"/>
      <c r="AF136"/>
      <c r="AG136"/>
      <c r="AH136"/>
      <c r="AI136"/>
      <c r="AJ136"/>
      <c r="AK136"/>
      <c r="AL136"/>
      <c r="AM136"/>
      <c r="AN136"/>
      <c r="AO136"/>
      <c r="AP136"/>
      <c r="AQ136"/>
      <c r="AR136"/>
      <c r="AS136"/>
      <c r="AT136"/>
      <c r="AU136"/>
      <c r="AV136"/>
      <c r="AW136"/>
      <c r="AX136"/>
      <c r="AY136"/>
      <c r="AZ136"/>
    </row>
    <row r="137" spans="1:256" s="54" customFormat="1" x14ac:dyDescent="0.2">
      <c r="A137" s="54">
        <f t="shared" si="12"/>
        <v>46061</v>
      </c>
      <c r="B137" s="54">
        <f t="shared" si="12"/>
        <v>46068</v>
      </c>
      <c r="C137" s="54">
        <f t="shared" si="12"/>
        <v>46075</v>
      </c>
      <c r="D137" s="55"/>
      <c r="E137" s="56"/>
      <c r="F137" s="57">
        <v>46061</v>
      </c>
      <c r="G137" s="57">
        <v>46068</v>
      </c>
      <c r="H137" s="57">
        <v>46075</v>
      </c>
      <c r="I137" s="57">
        <v>54789</v>
      </c>
      <c r="J137" s="57">
        <v>54789</v>
      </c>
      <c r="K137" s="57">
        <v>46156</v>
      </c>
      <c r="L137" s="57">
        <v>46156</v>
      </c>
      <c r="M137" s="57">
        <v>46114</v>
      </c>
      <c r="N137" s="123">
        <v>45844</v>
      </c>
      <c r="O137" s="135">
        <v>46670</v>
      </c>
      <c r="P137" s="57">
        <v>72686</v>
      </c>
      <c r="Q137" s="57">
        <v>45187</v>
      </c>
      <c r="R137" s="57">
        <v>72686</v>
      </c>
      <c r="S137" s="138">
        <v>46156</v>
      </c>
      <c r="T137" s="132">
        <v>46440</v>
      </c>
      <c r="U137" s="57">
        <v>72686</v>
      </c>
      <c r="V137" s="57">
        <f t="shared" si="13"/>
        <v>72686</v>
      </c>
      <c r="W137" s="55"/>
      <c r="X137" s="55"/>
      <c r="Y137" s="55"/>
      <c r="Z137" s="55"/>
      <c r="AA137" s="55"/>
      <c r="AB137" s="55"/>
      <c r="AC137" s="55"/>
      <c r="AD137" s="55"/>
      <c r="AE137" s="55"/>
      <c r="AF137" s="55"/>
      <c r="AG137" s="55"/>
      <c r="AH137" s="55"/>
      <c r="AI137" s="55"/>
      <c r="AJ137" s="55"/>
      <c r="AK137" s="55"/>
      <c r="AL137" s="55"/>
      <c r="AM137" s="55"/>
      <c r="AN137" s="55"/>
      <c r="AO137" s="55"/>
      <c r="AP137" s="55"/>
      <c r="AQ137" s="55"/>
      <c r="AR137" s="55"/>
      <c r="AS137" s="55"/>
      <c r="AT137" s="55"/>
      <c r="AU137" s="55"/>
      <c r="AV137" s="55"/>
      <c r="AW137" s="55"/>
      <c r="AX137" s="55"/>
      <c r="AY137" s="55"/>
      <c r="AZ137" s="55"/>
      <c r="IV137" s="55"/>
    </row>
    <row r="138" spans="1:256" s="58" customFormat="1" x14ac:dyDescent="0.2">
      <c r="A138" s="58">
        <f t="shared" si="12"/>
        <v>46076</v>
      </c>
      <c r="B138" s="58">
        <f t="shared" si="12"/>
        <v>46083</v>
      </c>
      <c r="C138" s="58">
        <f t="shared" si="12"/>
        <v>46090</v>
      </c>
      <c r="D138" s="38"/>
      <c r="E138" s="59"/>
      <c r="F138" s="57">
        <v>46076</v>
      </c>
      <c r="G138" s="57">
        <v>46083</v>
      </c>
      <c r="H138" s="57">
        <v>46090</v>
      </c>
      <c r="I138" s="57">
        <v>54789</v>
      </c>
      <c r="J138" s="57">
        <v>54789</v>
      </c>
      <c r="K138" s="57">
        <v>46160</v>
      </c>
      <c r="L138" s="57">
        <v>46160</v>
      </c>
      <c r="M138" s="57">
        <v>46128</v>
      </c>
      <c r="N138" s="124">
        <v>45901</v>
      </c>
      <c r="O138" s="136">
        <v>46685</v>
      </c>
      <c r="P138" s="57">
        <v>72686</v>
      </c>
      <c r="Q138" s="57">
        <v>45194</v>
      </c>
      <c r="R138" s="57">
        <v>72686</v>
      </c>
      <c r="S138" s="139">
        <v>46160</v>
      </c>
      <c r="T138" s="133">
        <v>46454</v>
      </c>
      <c r="U138" s="60">
        <v>72686</v>
      </c>
      <c r="V138" s="60">
        <f t="shared" si="13"/>
        <v>72686</v>
      </c>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IV138" s="38"/>
    </row>
    <row r="139" spans="1:256" x14ac:dyDescent="0.2">
      <c r="A139" s="50">
        <f t="shared" si="12"/>
        <v>46117</v>
      </c>
      <c r="B139" s="50">
        <f t="shared" si="12"/>
        <v>46124</v>
      </c>
      <c r="C139" s="50">
        <f t="shared" si="12"/>
        <v>46131</v>
      </c>
      <c r="D139"/>
      <c r="F139" s="57">
        <v>46117</v>
      </c>
      <c r="G139" s="57">
        <v>46124</v>
      </c>
      <c r="H139" s="57">
        <v>46131</v>
      </c>
      <c r="I139" s="57">
        <v>54789</v>
      </c>
      <c r="J139" s="57">
        <v>54789</v>
      </c>
      <c r="K139" s="57">
        <v>46208</v>
      </c>
      <c r="L139" s="57">
        <v>46208</v>
      </c>
      <c r="M139" s="57">
        <v>46157</v>
      </c>
      <c r="N139" s="125">
        <v>45949</v>
      </c>
      <c r="O139" s="137">
        <v>46733</v>
      </c>
      <c r="P139" s="57">
        <v>72686</v>
      </c>
      <c r="Q139" s="57">
        <v>45229</v>
      </c>
      <c r="R139" s="57">
        <v>72686</v>
      </c>
      <c r="S139" s="140">
        <v>46206</v>
      </c>
      <c r="T139" s="134">
        <v>46503</v>
      </c>
      <c r="U139" s="53">
        <v>72686</v>
      </c>
      <c r="V139" s="53">
        <f t="shared" si="13"/>
        <v>72686</v>
      </c>
      <c r="W139"/>
      <c r="X139"/>
      <c r="Y139"/>
      <c r="Z139"/>
      <c r="AA139"/>
      <c r="AB139"/>
      <c r="AC139"/>
      <c r="AD139"/>
      <c r="AE139"/>
      <c r="AF139"/>
      <c r="AG139"/>
      <c r="AH139"/>
      <c r="AI139"/>
      <c r="AJ139"/>
      <c r="AK139"/>
      <c r="AL139"/>
      <c r="AM139"/>
      <c r="AN139"/>
      <c r="AO139"/>
      <c r="AP139"/>
      <c r="AQ139"/>
      <c r="AR139"/>
      <c r="AS139"/>
      <c r="AT139"/>
      <c r="AU139"/>
      <c r="AV139"/>
      <c r="AW139"/>
      <c r="AX139"/>
      <c r="AY139"/>
      <c r="AZ139"/>
    </row>
    <row r="140" spans="1:256" x14ac:dyDescent="0.2">
      <c r="A140" s="50">
        <f t="shared" si="12"/>
        <v>46132</v>
      </c>
      <c r="B140" s="50">
        <f t="shared" si="12"/>
        <v>46139</v>
      </c>
      <c r="C140" s="50">
        <f t="shared" si="12"/>
        <v>46146</v>
      </c>
      <c r="D140"/>
      <c r="F140" s="57">
        <v>46132</v>
      </c>
      <c r="G140" s="57">
        <v>46139</v>
      </c>
      <c r="H140" s="57">
        <v>46146</v>
      </c>
      <c r="I140" s="57">
        <v>54789</v>
      </c>
      <c r="J140" s="57">
        <v>54789</v>
      </c>
      <c r="K140" s="57">
        <v>46266</v>
      </c>
      <c r="L140" s="57">
        <v>46266</v>
      </c>
      <c r="M140" s="57">
        <v>46160</v>
      </c>
      <c r="N140" s="125">
        <v>45964</v>
      </c>
      <c r="O140" s="137">
        <v>46762</v>
      </c>
      <c r="P140" s="57">
        <v>72686</v>
      </c>
      <c r="Q140" s="57">
        <v>45243</v>
      </c>
      <c r="R140" s="57">
        <v>72686</v>
      </c>
      <c r="S140" s="140">
        <v>46267</v>
      </c>
      <c r="T140" s="134">
        <v>46517</v>
      </c>
      <c r="U140" s="53">
        <v>72686</v>
      </c>
      <c r="V140" s="53">
        <f t="shared" si="13"/>
        <v>72686</v>
      </c>
      <c r="W140"/>
      <c r="X140"/>
      <c r="Y140"/>
      <c r="Z140"/>
      <c r="AA140"/>
      <c r="AB140"/>
      <c r="AC140"/>
      <c r="AD140"/>
      <c r="AE140"/>
      <c r="AF140"/>
      <c r="AG140"/>
      <c r="AH140"/>
      <c r="AI140"/>
      <c r="AJ140"/>
      <c r="AK140"/>
      <c r="AL140"/>
      <c r="AM140"/>
      <c r="AN140"/>
      <c r="AO140"/>
      <c r="AP140"/>
      <c r="AQ140"/>
      <c r="AR140"/>
      <c r="AS140"/>
      <c r="AT140"/>
      <c r="AU140"/>
      <c r="AV140"/>
      <c r="AW140"/>
      <c r="AX140"/>
      <c r="AY140"/>
      <c r="AZ140"/>
    </row>
    <row r="141" spans="1:256" s="54" customFormat="1" x14ac:dyDescent="0.2">
      <c r="A141" s="54">
        <f t="shared" si="12"/>
        <v>46156</v>
      </c>
      <c r="B141" s="54">
        <f t="shared" si="12"/>
        <v>46156</v>
      </c>
      <c r="C141" s="54">
        <f t="shared" si="12"/>
        <v>46156</v>
      </c>
      <c r="D141" s="55"/>
      <c r="E141" s="56"/>
      <c r="F141" s="57">
        <v>46156</v>
      </c>
      <c r="G141" s="57">
        <v>46156</v>
      </c>
      <c r="H141" s="57">
        <v>46156</v>
      </c>
      <c r="I141" s="57">
        <v>54789</v>
      </c>
      <c r="J141" s="57">
        <v>54789</v>
      </c>
      <c r="K141" s="57">
        <v>46313</v>
      </c>
      <c r="L141" s="57">
        <v>72686</v>
      </c>
      <c r="M141" s="57">
        <v>46208</v>
      </c>
      <c r="N141" s="123">
        <v>46012</v>
      </c>
      <c r="O141" s="135">
        <v>46803</v>
      </c>
      <c r="P141" s="57">
        <v>72686</v>
      </c>
      <c r="Q141" s="57">
        <v>45278</v>
      </c>
      <c r="R141" s="57">
        <v>72686</v>
      </c>
      <c r="S141" s="138">
        <v>46316</v>
      </c>
      <c r="T141" s="132">
        <v>46571</v>
      </c>
      <c r="U141" s="57">
        <v>72686</v>
      </c>
      <c r="V141" s="57">
        <f t="shared" si="13"/>
        <v>72686</v>
      </c>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c r="AW141" s="55"/>
      <c r="AX141" s="55"/>
      <c r="AY141" s="55"/>
      <c r="AZ141" s="55"/>
      <c r="IV141" s="55"/>
    </row>
    <row r="142" spans="1:256" s="58" customFormat="1" x14ac:dyDescent="0.2">
      <c r="A142" s="58">
        <f t="shared" si="12"/>
        <v>46160</v>
      </c>
      <c r="B142" s="58">
        <f t="shared" si="12"/>
        <v>46160</v>
      </c>
      <c r="C142" s="58">
        <f t="shared" si="12"/>
        <v>46160</v>
      </c>
      <c r="D142" s="38"/>
      <c r="E142" s="59"/>
      <c r="F142" s="57">
        <v>46160</v>
      </c>
      <c r="G142" s="57">
        <v>46160</v>
      </c>
      <c r="H142" s="57">
        <v>46160</v>
      </c>
      <c r="I142" s="57">
        <v>54789</v>
      </c>
      <c r="J142" s="57">
        <v>54789</v>
      </c>
      <c r="K142" s="57">
        <v>46328</v>
      </c>
      <c r="L142" s="57">
        <v>72686</v>
      </c>
      <c r="M142" s="57">
        <v>46266</v>
      </c>
      <c r="N142" s="124">
        <v>46027</v>
      </c>
      <c r="O142" s="136">
        <v>46818</v>
      </c>
      <c r="P142" s="57">
        <v>72686</v>
      </c>
      <c r="Q142" s="57">
        <v>45306</v>
      </c>
      <c r="R142" s="57">
        <v>72686</v>
      </c>
      <c r="S142" s="139">
        <v>46328</v>
      </c>
      <c r="T142" s="133">
        <v>46622</v>
      </c>
      <c r="U142" s="60">
        <v>72686</v>
      </c>
      <c r="V142" s="60">
        <f t="shared" si="13"/>
        <v>72686</v>
      </c>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IV142" s="38"/>
    </row>
    <row r="143" spans="1:256" x14ac:dyDescent="0.2">
      <c r="A143" s="50">
        <f t="shared" ref="A143:C162" si="14">INDEX($E143:$AZ143,1,MATCH(A$2,$E$2:$AZ$2,0))</f>
        <v>46208</v>
      </c>
      <c r="B143" s="50">
        <f t="shared" si="14"/>
        <v>46208</v>
      </c>
      <c r="C143" s="50">
        <f t="shared" si="14"/>
        <v>46208</v>
      </c>
      <c r="D143"/>
      <c r="F143" s="128">
        <v>46208</v>
      </c>
      <c r="G143" s="128">
        <v>46208</v>
      </c>
      <c r="H143" s="128">
        <v>46208</v>
      </c>
      <c r="I143" s="57">
        <v>54789</v>
      </c>
      <c r="J143" s="57">
        <v>54789</v>
      </c>
      <c r="K143" s="57">
        <v>46376</v>
      </c>
      <c r="L143" s="57">
        <v>72686</v>
      </c>
      <c r="M143" s="57">
        <v>72686</v>
      </c>
      <c r="N143" s="125">
        <v>46061</v>
      </c>
      <c r="O143" s="137">
        <v>46873</v>
      </c>
      <c r="P143" s="57">
        <v>72686</v>
      </c>
      <c r="Q143" s="57">
        <v>45341</v>
      </c>
      <c r="R143" s="57">
        <v>72686</v>
      </c>
      <c r="S143" s="140">
        <v>46375</v>
      </c>
      <c r="T143" s="57">
        <v>72686</v>
      </c>
      <c r="U143" s="53">
        <v>72686</v>
      </c>
      <c r="V143" s="53">
        <f t="shared" si="13"/>
        <v>72686</v>
      </c>
      <c r="W143"/>
      <c r="X143"/>
      <c r="Y143"/>
      <c r="Z143"/>
      <c r="AA143"/>
      <c r="AB143"/>
      <c r="AC143"/>
      <c r="AD143"/>
      <c r="AE143"/>
      <c r="AF143"/>
      <c r="AG143"/>
      <c r="AH143"/>
      <c r="AI143"/>
      <c r="AJ143"/>
      <c r="AK143"/>
      <c r="AL143"/>
      <c r="AM143"/>
      <c r="AN143"/>
      <c r="AO143"/>
      <c r="AP143"/>
      <c r="AQ143"/>
      <c r="AR143"/>
      <c r="AS143"/>
      <c r="AT143"/>
      <c r="AU143"/>
      <c r="AV143"/>
      <c r="AW143"/>
      <c r="AX143"/>
      <c r="AY143"/>
      <c r="AZ143"/>
    </row>
    <row r="144" spans="1:256" x14ac:dyDescent="0.2">
      <c r="A144" s="50">
        <f t="shared" si="14"/>
        <v>46266</v>
      </c>
      <c r="B144" s="50">
        <f t="shared" si="14"/>
        <v>46266</v>
      </c>
      <c r="C144" s="50">
        <f t="shared" si="14"/>
        <v>46266</v>
      </c>
      <c r="D144"/>
      <c r="F144" s="128">
        <v>46266</v>
      </c>
      <c r="G144" s="128">
        <v>46266</v>
      </c>
      <c r="H144" s="128">
        <v>46266</v>
      </c>
      <c r="I144" s="57">
        <v>54789</v>
      </c>
      <c r="J144" s="57">
        <v>54789</v>
      </c>
      <c r="K144" s="57">
        <v>46391</v>
      </c>
      <c r="L144" s="57">
        <v>72686</v>
      </c>
      <c r="M144" s="57">
        <v>72686</v>
      </c>
      <c r="N144" s="125">
        <v>46076</v>
      </c>
      <c r="O144" s="137">
        <v>46888</v>
      </c>
      <c r="P144" s="57">
        <v>72686</v>
      </c>
      <c r="Q144" s="57">
        <v>45348</v>
      </c>
      <c r="R144" s="57">
        <v>72686</v>
      </c>
      <c r="S144" s="140">
        <v>46391</v>
      </c>
      <c r="T144" s="57">
        <v>72686</v>
      </c>
      <c r="U144" s="53">
        <v>72686</v>
      </c>
      <c r="V144" s="53">
        <f t="shared" si="13"/>
        <v>72686</v>
      </c>
      <c r="W144"/>
      <c r="X144"/>
      <c r="Y144"/>
      <c r="Z144"/>
      <c r="AA144"/>
      <c r="AB144"/>
      <c r="AC144"/>
      <c r="AD144"/>
      <c r="AE144"/>
      <c r="AF144"/>
      <c r="AG144"/>
      <c r="AH144"/>
      <c r="AI144"/>
      <c r="AJ144"/>
      <c r="AK144"/>
      <c r="AL144"/>
      <c r="AM144"/>
      <c r="AN144"/>
      <c r="AO144"/>
      <c r="AP144"/>
      <c r="AQ144"/>
      <c r="AR144"/>
      <c r="AS144"/>
      <c r="AT144"/>
      <c r="AU144"/>
      <c r="AV144"/>
      <c r="AW144"/>
      <c r="AX144"/>
      <c r="AY144"/>
      <c r="AZ144"/>
    </row>
    <row r="145" spans="1:256" s="54" customFormat="1" x14ac:dyDescent="0.2">
      <c r="A145" s="54">
        <f t="shared" si="14"/>
        <v>46313</v>
      </c>
      <c r="B145" s="54">
        <f t="shared" si="14"/>
        <v>46313</v>
      </c>
      <c r="C145" s="54">
        <f t="shared" si="14"/>
        <v>46313</v>
      </c>
      <c r="D145" s="55"/>
      <c r="E145" s="56"/>
      <c r="F145" s="126">
        <v>46313</v>
      </c>
      <c r="G145" s="126">
        <v>46313</v>
      </c>
      <c r="H145" s="126">
        <v>46313</v>
      </c>
      <c r="I145" s="57">
        <v>54789</v>
      </c>
      <c r="J145" s="57">
        <v>54789</v>
      </c>
      <c r="K145" s="57">
        <v>72686</v>
      </c>
      <c r="L145" s="57">
        <v>72686</v>
      </c>
      <c r="M145" s="57">
        <v>72686</v>
      </c>
      <c r="N145" s="123">
        <v>46115</v>
      </c>
      <c r="O145" s="135">
        <v>46943</v>
      </c>
      <c r="P145" s="57">
        <v>72686</v>
      </c>
      <c r="Q145" s="57">
        <v>45383</v>
      </c>
      <c r="R145" s="57">
        <v>72686</v>
      </c>
      <c r="S145" s="138">
        <v>46438</v>
      </c>
      <c r="T145" s="57">
        <v>72686</v>
      </c>
      <c r="U145" s="57">
        <v>72686</v>
      </c>
      <c r="V145" s="57">
        <f t="shared" si="13"/>
        <v>72686</v>
      </c>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c r="AW145" s="55"/>
      <c r="AX145" s="55"/>
      <c r="AY145" s="55"/>
      <c r="AZ145" s="55"/>
      <c r="IV145" s="55"/>
    </row>
    <row r="146" spans="1:256" s="58" customFormat="1" x14ac:dyDescent="0.2">
      <c r="A146" s="58">
        <f t="shared" si="14"/>
        <v>46328</v>
      </c>
      <c r="B146" s="58">
        <f t="shared" si="14"/>
        <v>46328</v>
      </c>
      <c r="C146" s="58">
        <f t="shared" si="14"/>
        <v>46328</v>
      </c>
      <c r="D146" s="38"/>
      <c r="E146" s="59"/>
      <c r="F146" s="127">
        <v>46328</v>
      </c>
      <c r="G146" s="127">
        <v>46328</v>
      </c>
      <c r="H146" s="127">
        <v>46328</v>
      </c>
      <c r="I146" s="57">
        <v>54789</v>
      </c>
      <c r="J146" s="57">
        <v>54789</v>
      </c>
      <c r="K146" s="57">
        <v>72686</v>
      </c>
      <c r="L146" s="57">
        <v>72686</v>
      </c>
      <c r="M146" s="57">
        <v>72686</v>
      </c>
      <c r="N146" s="124">
        <v>46132</v>
      </c>
      <c r="O146" s="136">
        <v>46986</v>
      </c>
      <c r="P146" s="57">
        <v>72686</v>
      </c>
      <c r="Q146" s="57">
        <v>45397</v>
      </c>
      <c r="R146" s="57">
        <v>72686</v>
      </c>
      <c r="S146" s="139">
        <v>46454</v>
      </c>
      <c r="T146" s="57">
        <v>72686</v>
      </c>
      <c r="U146" s="60">
        <v>72686</v>
      </c>
      <c r="V146" s="60">
        <f t="shared" si="13"/>
        <v>72686</v>
      </c>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IV146" s="38"/>
    </row>
    <row r="147" spans="1:256" x14ac:dyDescent="0.2">
      <c r="A147" s="50">
        <f t="shared" si="14"/>
        <v>46376</v>
      </c>
      <c r="B147" s="50">
        <f t="shared" si="14"/>
        <v>46376</v>
      </c>
      <c r="C147" s="50">
        <f t="shared" si="14"/>
        <v>46376</v>
      </c>
      <c r="D147"/>
      <c r="F147" s="128">
        <v>46376</v>
      </c>
      <c r="G147" s="128">
        <v>46376</v>
      </c>
      <c r="H147" s="128">
        <v>46376</v>
      </c>
      <c r="I147" s="57">
        <v>54789</v>
      </c>
      <c r="J147" s="57">
        <v>54789</v>
      </c>
      <c r="K147" s="57">
        <v>72686</v>
      </c>
      <c r="L147" s="57">
        <v>72686</v>
      </c>
      <c r="M147" s="57">
        <v>72686</v>
      </c>
      <c r="N147" s="125">
        <v>46156</v>
      </c>
      <c r="O147" s="137">
        <v>47034</v>
      </c>
      <c r="P147" s="57">
        <v>72686</v>
      </c>
      <c r="Q147" s="57">
        <v>45432</v>
      </c>
      <c r="R147" s="57">
        <v>72686</v>
      </c>
      <c r="S147" s="140">
        <v>46494</v>
      </c>
      <c r="T147" s="57">
        <v>72686</v>
      </c>
      <c r="U147" s="53">
        <v>72686</v>
      </c>
      <c r="V147" s="53">
        <f t="shared" si="13"/>
        <v>72686</v>
      </c>
      <c r="W147"/>
      <c r="X147"/>
      <c r="Y147"/>
      <c r="Z147"/>
      <c r="AA147"/>
      <c r="AB147"/>
      <c r="AC147"/>
      <c r="AD147"/>
      <c r="AE147"/>
      <c r="AF147"/>
      <c r="AG147"/>
      <c r="AH147"/>
      <c r="AI147"/>
      <c r="AJ147"/>
      <c r="AK147"/>
      <c r="AL147"/>
      <c r="AM147"/>
      <c r="AN147"/>
      <c r="AO147"/>
      <c r="AP147"/>
      <c r="AQ147"/>
      <c r="AR147"/>
      <c r="AS147"/>
      <c r="AT147"/>
      <c r="AU147"/>
      <c r="AV147"/>
      <c r="AW147"/>
      <c r="AX147"/>
      <c r="AY147"/>
      <c r="AZ147"/>
    </row>
    <row r="148" spans="1:256" x14ac:dyDescent="0.2">
      <c r="A148" s="50">
        <f t="shared" si="14"/>
        <v>46391</v>
      </c>
      <c r="B148" s="50">
        <f t="shared" si="14"/>
        <v>46391</v>
      </c>
      <c r="C148" s="50">
        <f t="shared" si="14"/>
        <v>46391</v>
      </c>
      <c r="D148"/>
      <c r="F148" s="128">
        <v>46391</v>
      </c>
      <c r="G148" s="128">
        <v>46391</v>
      </c>
      <c r="H148" s="128">
        <v>46391</v>
      </c>
      <c r="I148" s="57">
        <v>54789</v>
      </c>
      <c r="J148" s="57">
        <v>54789</v>
      </c>
      <c r="K148" s="57">
        <v>72686</v>
      </c>
      <c r="L148" s="57">
        <v>72686</v>
      </c>
      <c r="M148" s="57">
        <v>72686</v>
      </c>
      <c r="N148" s="125">
        <v>46160</v>
      </c>
      <c r="O148" s="137">
        <v>47049</v>
      </c>
      <c r="P148" s="57">
        <v>72686</v>
      </c>
      <c r="Q148" s="57">
        <v>45439</v>
      </c>
      <c r="R148" s="57">
        <v>72686</v>
      </c>
      <c r="S148" s="140">
        <v>46510</v>
      </c>
      <c r="T148" s="57">
        <v>72686</v>
      </c>
      <c r="U148" s="53">
        <v>72686</v>
      </c>
      <c r="V148" s="53">
        <f t="shared" si="13"/>
        <v>72686</v>
      </c>
      <c r="W148"/>
      <c r="X148"/>
      <c r="Y148"/>
      <c r="Z148"/>
      <c r="AA148"/>
      <c r="AB148"/>
      <c r="AC148"/>
      <c r="AD148"/>
      <c r="AE148"/>
      <c r="AF148"/>
      <c r="AG148"/>
      <c r="AH148"/>
      <c r="AI148"/>
      <c r="AJ148"/>
      <c r="AK148"/>
      <c r="AL148"/>
      <c r="AM148"/>
      <c r="AN148"/>
      <c r="AO148"/>
      <c r="AP148"/>
      <c r="AQ148"/>
      <c r="AR148"/>
      <c r="AS148"/>
      <c r="AT148"/>
      <c r="AU148"/>
      <c r="AV148"/>
      <c r="AW148"/>
      <c r="AX148"/>
      <c r="AY148"/>
      <c r="AZ148"/>
    </row>
    <row r="149" spans="1:256" s="54" customFormat="1" x14ac:dyDescent="0.2">
      <c r="A149" s="54">
        <f t="shared" si="14"/>
        <v>46432</v>
      </c>
      <c r="B149" s="54">
        <f t="shared" si="14"/>
        <v>46439</v>
      </c>
      <c r="C149" s="54">
        <f t="shared" si="14"/>
        <v>46425</v>
      </c>
      <c r="D149" s="55"/>
      <c r="E149" s="56"/>
      <c r="F149" s="126">
        <v>46432</v>
      </c>
      <c r="G149" s="126">
        <v>46439</v>
      </c>
      <c r="H149" s="126">
        <v>46425</v>
      </c>
      <c r="I149" s="57">
        <v>54789</v>
      </c>
      <c r="J149" s="57">
        <v>54789</v>
      </c>
      <c r="K149" s="57">
        <v>72686</v>
      </c>
      <c r="L149" s="57">
        <v>72686</v>
      </c>
      <c r="M149" s="57">
        <v>72686</v>
      </c>
      <c r="N149" s="123">
        <v>46208</v>
      </c>
      <c r="O149" s="135">
        <v>47097</v>
      </c>
      <c r="P149" s="57">
        <v>72686</v>
      </c>
      <c r="Q149" s="57">
        <v>45481</v>
      </c>
      <c r="R149" s="57">
        <v>72686</v>
      </c>
      <c r="S149" s="138">
        <v>46513</v>
      </c>
      <c r="T149" s="57">
        <v>72686</v>
      </c>
      <c r="U149" s="57">
        <v>72686</v>
      </c>
      <c r="V149" s="57">
        <f t="shared" si="13"/>
        <v>72686</v>
      </c>
      <c r="W149" s="55"/>
      <c r="X149" s="55"/>
      <c r="Y149" s="55"/>
      <c r="Z149" s="55"/>
      <c r="AA149" s="55"/>
      <c r="AB149" s="55"/>
      <c r="AC149" s="55"/>
      <c r="AD149" s="55"/>
      <c r="AE149" s="55"/>
      <c r="AF149" s="55"/>
      <c r="AG149" s="55"/>
      <c r="AH149" s="55"/>
      <c r="AI149" s="55"/>
      <c r="AJ149" s="55"/>
      <c r="AK149" s="55"/>
      <c r="AL149" s="55"/>
      <c r="AM149" s="55"/>
      <c r="AN149" s="55"/>
      <c r="AO149" s="55"/>
      <c r="AP149" s="55"/>
      <c r="AQ149" s="55"/>
      <c r="AR149" s="55"/>
      <c r="AS149" s="55"/>
      <c r="AT149" s="55"/>
      <c r="AU149" s="55"/>
      <c r="AV149" s="55"/>
      <c r="AW149" s="55"/>
      <c r="AX149" s="55"/>
      <c r="AY149" s="55"/>
      <c r="AZ149" s="55"/>
      <c r="IV149" s="55"/>
    </row>
    <row r="150" spans="1:256" s="58" customFormat="1" x14ac:dyDescent="0.2">
      <c r="A150" s="58">
        <f t="shared" si="14"/>
        <v>46447</v>
      </c>
      <c r="B150" s="58">
        <f t="shared" si="14"/>
        <v>46454</v>
      </c>
      <c r="C150" s="58">
        <f t="shared" si="14"/>
        <v>46440</v>
      </c>
      <c r="D150" s="38"/>
      <c r="E150" s="59"/>
      <c r="F150" s="127">
        <v>46447</v>
      </c>
      <c r="G150" s="127">
        <v>46454</v>
      </c>
      <c r="H150" s="127">
        <v>46440</v>
      </c>
      <c r="I150" s="57">
        <v>54789</v>
      </c>
      <c r="J150" s="57">
        <v>54789</v>
      </c>
      <c r="K150" s="57">
        <v>72686</v>
      </c>
      <c r="L150" s="57">
        <v>72686</v>
      </c>
      <c r="M150" s="57">
        <v>72686</v>
      </c>
      <c r="N150" s="124">
        <v>46266</v>
      </c>
      <c r="O150" s="136">
        <v>47126</v>
      </c>
      <c r="P150" s="57">
        <v>72686</v>
      </c>
      <c r="Q150" s="57">
        <v>45517</v>
      </c>
      <c r="R150" s="57">
        <v>72686</v>
      </c>
      <c r="S150" s="139">
        <v>46517</v>
      </c>
      <c r="T150" s="57">
        <v>72686</v>
      </c>
      <c r="U150" s="60">
        <v>72686</v>
      </c>
      <c r="V150" s="60">
        <f t="shared" si="13"/>
        <v>72686</v>
      </c>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IV150" s="38"/>
    </row>
    <row r="151" spans="1:256" x14ac:dyDescent="0.2">
      <c r="A151" s="50">
        <f t="shared" si="14"/>
        <v>46488</v>
      </c>
      <c r="B151" s="50">
        <f t="shared" si="14"/>
        <v>46495</v>
      </c>
      <c r="C151" s="50">
        <f t="shared" si="14"/>
        <v>46481</v>
      </c>
      <c r="D151"/>
      <c r="F151" s="128">
        <v>46488</v>
      </c>
      <c r="G151" s="128">
        <v>46495</v>
      </c>
      <c r="H151" s="128">
        <v>46481</v>
      </c>
      <c r="I151" s="57">
        <v>54789</v>
      </c>
      <c r="J151" s="57">
        <v>54789</v>
      </c>
      <c r="K151" s="57">
        <v>72686</v>
      </c>
      <c r="L151" s="57">
        <v>72686</v>
      </c>
      <c r="M151" s="57">
        <v>72686</v>
      </c>
      <c r="N151" s="57">
        <v>72686</v>
      </c>
      <c r="O151" s="137">
        <v>47167</v>
      </c>
      <c r="P151" s="57">
        <v>72686</v>
      </c>
      <c r="Q151" s="57">
        <v>45551</v>
      </c>
      <c r="R151" s="57">
        <v>72686</v>
      </c>
      <c r="S151" s="140">
        <v>46570</v>
      </c>
      <c r="T151" s="57">
        <v>72686</v>
      </c>
      <c r="U151" s="53">
        <v>72686</v>
      </c>
      <c r="V151" s="53">
        <f t="shared" si="13"/>
        <v>72686</v>
      </c>
      <c r="W151"/>
      <c r="X151"/>
      <c r="Y151"/>
      <c r="Z151"/>
      <c r="AA151"/>
      <c r="AB151"/>
      <c r="AC151"/>
      <c r="AD151"/>
      <c r="AE151"/>
      <c r="AF151"/>
      <c r="AG151"/>
      <c r="AH151"/>
      <c r="AI151"/>
      <c r="AJ151"/>
      <c r="AK151"/>
      <c r="AL151"/>
      <c r="AM151"/>
      <c r="AN151"/>
      <c r="AO151"/>
      <c r="AP151"/>
      <c r="AQ151"/>
      <c r="AR151"/>
      <c r="AS151"/>
      <c r="AT151"/>
      <c r="AU151"/>
      <c r="AV151"/>
      <c r="AW151"/>
      <c r="AX151"/>
      <c r="AY151"/>
      <c r="AZ151"/>
    </row>
    <row r="152" spans="1:256" x14ac:dyDescent="0.2">
      <c r="A152" s="50">
        <f t="shared" si="14"/>
        <v>46503</v>
      </c>
      <c r="B152" s="50">
        <f t="shared" si="14"/>
        <v>46510</v>
      </c>
      <c r="C152" s="50">
        <f t="shared" si="14"/>
        <v>46496</v>
      </c>
      <c r="D152"/>
      <c r="F152" s="128">
        <v>46503</v>
      </c>
      <c r="G152" s="128">
        <v>46510</v>
      </c>
      <c r="H152" s="128">
        <v>46496</v>
      </c>
      <c r="I152" s="57">
        <v>54789</v>
      </c>
      <c r="J152" s="57">
        <v>54789</v>
      </c>
      <c r="K152" s="57">
        <v>72686</v>
      </c>
      <c r="L152" s="57">
        <v>72686</v>
      </c>
      <c r="M152" s="57">
        <v>72686</v>
      </c>
      <c r="N152" s="57">
        <v>72686</v>
      </c>
      <c r="O152" s="137">
        <v>47182</v>
      </c>
      <c r="P152" s="57">
        <v>72686</v>
      </c>
      <c r="Q152" s="57">
        <v>45558</v>
      </c>
      <c r="R152" s="57">
        <v>72686</v>
      </c>
      <c r="S152" s="140">
        <v>46631</v>
      </c>
      <c r="T152" s="57">
        <v>72686</v>
      </c>
      <c r="U152" s="53">
        <v>72686</v>
      </c>
      <c r="V152" s="53">
        <f t="shared" si="13"/>
        <v>72686</v>
      </c>
      <c r="W152"/>
      <c r="X152"/>
      <c r="Y152"/>
      <c r="Z152"/>
      <c r="AA152"/>
      <c r="AB152"/>
      <c r="AC152"/>
      <c r="AD152"/>
      <c r="AE152"/>
      <c r="AF152"/>
      <c r="AG152"/>
      <c r="AH152"/>
      <c r="AI152"/>
      <c r="AJ152"/>
      <c r="AK152"/>
      <c r="AL152"/>
      <c r="AM152"/>
      <c r="AN152"/>
      <c r="AO152"/>
      <c r="AP152"/>
      <c r="AQ152"/>
      <c r="AR152"/>
      <c r="AS152"/>
      <c r="AT152"/>
      <c r="AU152"/>
      <c r="AV152"/>
      <c r="AW152"/>
      <c r="AX152"/>
      <c r="AY152"/>
      <c r="AZ152"/>
    </row>
    <row r="153" spans="1:256" s="54" customFormat="1" x14ac:dyDescent="0.2">
      <c r="A153" s="54">
        <f t="shared" si="14"/>
        <v>46513</v>
      </c>
      <c r="B153" s="54">
        <f t="shared" si="14"/>
        <v>46513</v>
      </c>
      <c r="C153" s="54">
        <f t="shared" si="14"/>
        <v>46513</v>
      </c>
      <c r="D153" s="55"/>
      <c r="E153" s="56"/>
      <c r="F153" s="126">
        <v>46513</v>
      </c>
      <c r="G153" s="126">
        <v>46513</v>
      </c>
      <c r="H153" s="126">
        <v>46513</v>
      </c>
      <c r="I153" s="57">
        <v>54789</v>
      </c>
      <c r="J153" s="57">
        <v>54789</v>
      </c>
      <c r="K153" s="57">
        <v>72686</v>
      </c>
      <c r="L153" s="57">
        <v>72686</v>
      </c>
      <c r="M153" s="57">
        <v>72686</v>
      </c>
      <c r="N153" s="57">
        <v>72686</v>
      </c>
      <c r="O153" s="135">
        <v>47237</v>
      </c>
      <c r="P153" s="57">
        <v>72686</v>
      </c>
      <c r="Q153" s="57">
        <v>45593</v>
      </c>
      <c r="R153" s="57">
        <v>72686</v>
      </c>
      <c r="S153" s="57">
        <v>72686</v>
      </c>
      <c r="T153" s="57">
        <v>72686</v>
      </c>
      <c r="U153" s="57">
        <v>72686</v>
      </c>
      <c r="V153" s="57">
        <f t="shared" si="13"/>
        <v>72686</v>
      </c>
      <c r="W153" s="55"/>
      <c r="X153" s="55"/>
      <c r="Y153" s="55"/>
      <c r="Z153" s="55"/>
      <c r="AA153" s="55"/>
      <c r="AB153" s="55"/>
      <c r="AC153" s="55"/>
      <c r="AD153" s="55"/>
      <c r="AE153" s="55"/>
      <c r="AF153" s="55"/>
      <c r="AG153" s="55"/>
      <c r="AH153" s="55"/>
      <c r="AI153" s="55"/>
      <c r="AJ153" s="55"/>
      <c r="AK153" s="55"/>
      <c r="AL153" s="55"/>
      <c r="AM153" s="55"/>
      <c r="AN153" s="55"/>
      <c r="AO153" s="55"/>
      <c r="AP153" s="55"/>
      <c r="AQ153" s="55"/>
      <c r="AR153" s="55"/>
      <c r="AS153" s="55"/>
      <c r="AT153" s="55"/>
      <c r="AU153" s="55"/>
      <c r="AV153" s="55"/>
      <c r="AW153" s="55"/>
      <c r="AX153" s="55"/>
      <c r="AY153" s="55"/>
      <c r="AZ153" s="55"/>
      <c r="IV153" s="55"/>
    </row>
    <row r="154" spans="1:256" s="58" customFormat="1" x14ac:dyDescent="0.2">
      <c r="A154" s="58">
        <f t="shared" si="14"/>
        <v>46517</v>
      </c>
      <c r="B154" s="58">
        <f t="shared" si="14"/>
        <v>46517</v>
      </c>
      <c r="C154" s="58">
        <f t="shared" si="14"/>
        <v>46517</v>
      </c>
      <c r="D154" s="38"/>
      <c r="E154" s="59"/>
      <c r="F154" s="127">
        <v>46517</v>
      </c>
      <c r="G154" s="127">
        <v>46517</v>
      </c>
      <c r="H154" s="127">
        <v>46517</v>
      </c>
      <c r="I154" s="57">
        <v>54789</v>
      </c>
      <c r="J154" s="57">
        <v>54789</v>
      </c>
      <c r="K154" s="57">
        <v>72686</v>
      </c>
      <c r="L154" s="57">
        <v>72686</v>
      </c>
      <c r="M154" s="57">
        <v>72686</v>
      </c>
      <c r="N154" s="57">
        <v>72686</v>
      </c>
      <c r="O154" s="136">
        <v>47252</v>
      </c>
      <c r="P154" s="57">
        <v>72686</v>
      </c>
      <c r="Q154" s="57">
        <v>45608</v>
      </c>
      <c r="R154" s="57">
        <v>72686</v>
      </c>
      <c r="S154" s="57">
        <v>72686</v>
      </c>
      <c r="T154" s="57">
        <v>72686</v>
      </c>
      <c r="U154" s="60">
        <v>72686</v>
      </c>
      <c r="V154" s="60">
        <f t="shared" si="13"/>
        <v>72686</v>
      </c>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IV154" s="38"/>
    </row>
    <row r="155" spans="1:256" s="54" customFormat="1" x14ac:dyDescent="0.2">
      <c r="A155" s="54">
        <f t="shared" si="14"/>
        <v>46572</v>
      </c>
      <c r="B155" s="54">
        <f t="shared" si="14"/>
        <v>46572</v>
      </c>
      <c r="C155" s="54">
        <f t="shared" si="14"/>
        <v>46572</v>
      </c>
      <c r="D155" s="55"/>
      <c r="E155" s="56"/>
      <c r="F155" s="126">
        <v>46572</v>
      </c>
      <c r="G155" s="126">
        <v>46572</v>
      </c>
      <c r="H155" s="126">
        <v>46572</v>
      </c>
      <c r="I155" s="57">
        <v>54789</v>
      </c>
      <c r="J155" s="57">
        <v>54789</v>
      </c>
      <c r="K155" s="57">
        <v>72686</v>
      </c>
      <c r="L155" s="57">
        <v>72686</v>
      </c>
      <c r="M155" s="57">
        <v>72686</v>
      </c>
      <c r="N155" s="57">
        <v>72686</v>
      </c>
      <c r="O155" s="135">
        <v>47307</v>
      </c>
      <c r="P155" s="57">
        <v>72686</v>
      </c>
      <c r="Q155" s="57">
        <v>45642</v>
      </c>
      <c r="R155" s="57">
        <v>72686</v>
      </c>
      <c r="S155" s="57">
        <v>72686</v>
      </c>
      <c r="T155" s="57">
        <v>72686</v>
      </c>
      <c r="U155" s="57">
        <v>72686</v>
      </c>
      <c r="V155" s="57">
        <f t="shared" si="13"/>
        <v>72686</v>
      </c>
      <c r="W155" s="55"/>
      <c r="X155" s="55"/>
      <c r="Y155" s="55"/>
      <c r="Z155" s="55"/>
      <c r="AA155" s="55"/>
      <c r="AB155" s="55"/>
      <c r="AC155" s="55"/>
      <c r="AD155" s="55"/>
      <c r="AE155" s="55"/>
      <c r="AF155" s="55"/>
      <c r="AG155" s="55"/>
      <c r="AH155" s="55"/>
      <c r="AI155" s="55"/>
      <c r="AJ155" s="55"/>
      <c r="AK155" s="55"/>
      <c r="AL155" s="55"/>
      <c r="AM155" s="55"/>
      <c r="AN155" s="55"/>
      <c r="AO155" s="55"/>
      <c r="AP155" s="55"/>
      <c r="AQ155" s="55"/>
      <c r="AR155" s="55"/>
      <c r="AS155" s="55"/>
      <c r="AT155" s="55"/>
      <c r="AU155" s="55"/>
      <c r="AV155" s="55"/>
      <c r="AW155" s="55"/>
      <c r="AX155" s="55"/>
      <c r="AY155" s="55"/>
      <c r="AZ155" s="55"/>
      <c r="IV155" s="55"/>
    </row>
    <row r="156" spans="1:256" s="58" customFormat="1" x14ac:dyDescent="0.2">
      <c r="A156" s="58">
        <f t="shared" si="14"/>
        <v>46631</v>
      </c>
      <c r="B156" s="58">
        <f t="shared" si="14"/>
        <v>46631</v>
      </c>
      <c r="C156" s="58">
        <f t="shared" si="14"/>
        <v>46631</v>
      </c>
      <c r="D156" s="38"/>
      <c r="E156" s="59"/>
      <c r="F156" s="127">
        <v>46631</v>
      </c>
      <c r="G156" s="127">
        <v>46631</v>
      </c>
      <c r="H156" s="127">
        <v>46631</v>
      </c>
      <c r="I156" s="57">
        <v>54789</v>
      </c>
      <c r="J156" s="57">
        <v>54789</v>
      </c>
      <c r="K156" s="57">
        <v>72686</v>
      </c>
      <c r="L156" s="57">
        <v>72686</v>
      </c>
      <c r="M156" s="57">
        <v>72686</v>
      </c>
      <c r="N156" s="57">
        <v>72686</v>
      </c>
      <c r="O156" s="136">
        <v>47350</v>
      </c>
      <c r="P156" s="57">
        <v>72686</v>
      </c>
      <c r="Q156" s="57">
        <v>45670</v>
      </c>
      <c r="R156" s="57">
        <v>72686</v>
      </c>
      <c r="S156" s="57">
        <v>72686</v>
      </c>
      <c r="T156" s="57">
        <v>72686</v>
      </c>
      <c r="U156" s="60">
        <v>72686</v>
      </c>
      <c r="V156" s="60">
        <f t="shared" si="13"/>
        <v>72686</v>
      </c>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IV156" s="38"/>
    </row>
    <row r="157" spans="1:256" x14ac:dyDescent="0.2">
      <c r="A157" s="50">
        <f t="shared" si="14"/>
        <v>54789</v>
      </c>
      <c r="B157" s="50">
        <f t="shared" si="14"/>
        <v>54789</v>
      </c>
      <c r="C157" s="50">
        <f t="shared" si="14"/>
        <v>54789</v>
      </c>
      <c r="D157"/>
      <c r="F157" s="57">
        <v>54789</v>
      </c>
      <c r="G157" s="57">
        <v>54789</v>
      </c>
      <c r="H157" s="57">
        <v>54789</v>
      </c>
      <c r="I157" s="57">
        <v>54789</v>
      </c>
      <c r="J157" s="57">
        <v>54789</v>
      </c>
      <c r="K157" s="57">
        <v>72686</v>
      </c>
      <c r="L157" s="57">
        <v>72686</v>
      </c>
      <c r="M157" s="57">
        <v>72686</v>
      </c>
      <c r="N157" s="57">
        <v>72686</v>
      </c>
      <c r="O157" s="57">
        <v>72686</v>
      </c>
      <c r="P157" s="57">
        <v>72686</v>
      </c>
      <c r="Q157" s="57">
        <v>45705</v>
      </c>
      <c r="R157" s="57">
        <v>72686</v>
      </c>
      <c r="S157" s="57">
        <v>72686</v>
      </c>
      <c r="T157" s="57">
        <v>72686</v>
      </c>
      <c r="U157" s="53">
        <v>72686</v>
      </c>
      <c r="V157" s="53">
        <f t="shared" si="13"/>
        <v>72686</v>
      </c>
      <c r="W157"/>
      <c r="X157"/>
      <c r="Y157"/>
      <c r="Z157"/>
      <c r="AA157"/>
      <c r="AB157"/>
      <c r="AC157"/>
      <c r="AD157"/>
      <c r="AE157"/>
      <c r="AF157"/>
      <c r="AG157"/>
      <c r="AH157"/>
      <c r="AI157"/>
      <c r="AJ157"/>
      <c r="AK157"/>
      <c r="AL157"/>
      <c r="AM157"/>
      <c r="AN157"/>
      <c r="AO157"/>
      <c r="AP157"/>
      <c r="AQ157"/>
      <c r="AR157"/>
      <c r="AS157"/>
      <c r="AT157"/>
      <c r="AU157"/>
      <c r="AV157"/>
      <c r="AW157"/>
      <c r="AX157"/>
      <c r="AY157"/>
      <c r="AZ157"/>
    </row>
    <row r="158" spans="1:256" x14ac:dyDescent="0.2">
      <c r="A158" s="50">
        <f t="shared" si="14"/>
        <v>54789</v>
      </c>
      <c r="B158" s="50">
        <f t="shared" si="14"/>
        <v>54789</v>
      </c>
      <c r="C158" s="50">
        <f t="shared" si="14"/>
        <v>54789</v>
      </c>
      <c r="D158"/>
      <c r="F158" s="57">
        <v>54789</v>
      </c>
      <c r="G158" s="57">
        <v>54789</v>
      </c>
      <c r="H158" s="57">
        <v>54789</v>
      </c>
      <c r="I158" s="57">
        <v>54789</v>
      </c>
      <c r="J158" s="57">
        <v>54789</v>
      </c>
      <c r="K158" s="57">
        <v>72686</v>
      </c>
      <c r="L158" s="57">
        <v>72686</v>
      </c>
      <c r="M158" s="57">
        <v>72686</v>
      </c>
      <c r="N158" s="57">
        <v>72686</v>
      </c>
      <c r="O158" s="57">
        <v>72686</v>
      </c>
      <c r="P158" s="57">
        <v>72686</v>
      </c>
      <c r="Q158" s="57">
        <v>45712</v>
      </c>
      <c r="R158" s="57">
        <v>72686</v>
      </c>
      <c r="S158" s="57">
        <v>72686</v>
      </c>
      <c r="T158" s="57">
        <v>72686</v>
      </c>
      <c r="U158" s="53">
        <v>72686</v>
      </c>
      <c r="V158" s="53">
        <f t="shared" si="13"/>
        <v>72686</v>
      </c>
      <c r="W158"/>
      <c r="X158"/>
      <c r="Y158"/>
      <c r="Z158"/>
      <c r="AA158"/>
      <c r="AB158"/>
      <c r="AC158"/>
      <c r="AD158"/>
      <c r="AE158"/>
      <c r="AF158"/>
      <c r="AG158"/>
      <c r="AH158"/>
      <c r="AI158"/>
      <c r="AJ158"/>
      <c r="AK158"/>
      <c r="AL158"/>
      <c r="AM158"/>
      <c r="AN158"/>
      <c r="AO158"/>
      <c r="AP158"/>
      <c r="AQ158"/>
      <c r="AR158"/>
      <c r="AS158"/>
      <c r="AT158"/>
      <c r="AU158"/>
      <c r="AV158"/>
      <c r="AW158"/>
      <c r="AX158"/>
      <c r="AY158"/>
      <c r="AZ158"/>
    </row>
    <row r="159" spans="1:256" s="54" customFormat="1" x14ac:dyDescent="0.2">
      <c r="A159" s="54">
        <f t="shared" si="14"/>
        <v>54789</v>
      </c>
      <c r="B159" s="54">
        <f t="shared" si="14"/>
        <v>54789</v>
      </c>
      <c r="C159" s="54">
        <f t="shared" si="14"/>
        <v>54789</v>
      </c>
      <c r="D159" s="55"/>
      <c r="E159" s="56"/>
      <c r="F159" s="57">
        <v>54789</v>
      </c>
      <c r="G159" s="57">
        <v>54789</v>
      </c>
      <c r="H159" s="57">
        <v>54789</v>
      </c>
      <c r="I159" s="57">
        <v>54789</v>
      </c>
      <c r="J159" s="57">
        <v>54789</v>
      </c>
      <c r="K159" s="57">
        <v>72686</v>
      </c>
      <c r="L159" s="57">
        <v>72686</v>
      </c>
      <c r="M159" s="57">
        <v>72686</v>
      </c>
      <c r="N159" s="57">
        <v>72686</v>
      </c>
      <c r="O159" s="57">
        <v>72686</v>
      </c>
      <c r="P159" s="57">
        <v>72686</v>
      </c>
      <c r="Q159" s="57">
        <v>45747</v>
      </c>
      <c r="R159" s="57">
        <v>72686</v>
      </c>
      <c r="S159" s="57">
        <v>72686</v>
      </c>
      <c r="T159" s="57">
        <v>72686</v>
      </c>
      <c r="U159" s="57">
        <v>72686</v>
      </c>
      <c r="V159" s="57">
        <f t="shared" si="13"/>
        <v>72686</v>
      </c>
      <c r="W159" s="55"/>
      <c r="X159" s="55"/>
      <c r="Y159" s="55"/>
      <c r="Z159" s="55"/>
      <c r="AA159" s="55"/>
      <c r="AB159" s="55"/>
      <c r="AC159" s="55"/>
      <c r="AD159" s="55"/>
      <c r="AE159" s="55"/>
      <c r="AF159" s="55"/>
      <c r="AG159" s="55"/>
      <c r="AH159" s="55"/>
      <c r="AI159" s="55"/>
      <c r="AJ159" s="55"/>
      <c r="AK159" s="55"/>
      <c r="AL159" s="55"/>
      <c r="AM159" s="55"/>
      <c r="AN159" s="55"/>
      <c r="AO159" s="55"/>
      <c r="AP159" s="55"/>
      <c r="AQ159" s="55"/>
      <c r="AR159" s="55"/>
      <c r="AS159" s="55"/>
      <c r="AT159" s="55"/>
      <c r="AU159" s="55"/>
      <c r="AV159" s="55"/>
      <c r="AW159" s="55"/>
      <c r="AX159" s="55"/>
      <c r="AY159" s="55"/>
      <c r="AZ159" s="55"/>
      <c r="IV159" s="55"/>
    </row>
    <row r="160" spans="1:256" s="58" customFormat="1" x14ac:dyDescent="0.2">
      <c r="A160" s="58">
        <f t="shared" si="14"/>
        <v>54789</v>
      </c>
      <c r="B160" s="58">
        <f t="shared" si="14"/>
        <v>54789</v>
      </c>
      <c r="C160" s="58">
        <f t="shared" si="14"/>
        <v>54789</v>
      </c>
      <c r="D160" s="38"/>
      <c r="E160" s="59"/>
      <c r="F160" s="57">
        <v>54789</v>
      </c>
      <c r="G160" s="57">
        <v>54789</v>
      </c>
      <c r="H160" s="57">
        <v>54789</v>
      </c>
      <c r="I160" s="57">
        <v>54789</v>
      </c>
      <c r="J160" s="57">
        <v>54789</v>
      </c>
      <c r="K160" s="57">
        <v>72686</v>
      </c>
      <c r="L160" s="57">
        <v>72686</v>
      </c>
      <c r="M160" s="57">
        <v>72686</v>
      </c>
      <c r="N160" s="57">
        <v>72686</v>
      </c>
      <c r="O160" s="57">
        <v>72686</v>
      </c>
      <c r="P160" s="57">
        <v>72686</v>
      </c>
      <c r="Q160" s="57">
        <v>45761</v>
      </c>
      <c r="R160" s="57">
        <v>72686</v>
      </c>
      <c r="S160" s="57">
        <v>72686</v>
      </c>
      <c r="T160" s="57">
        <v>72686</v>
      </c>
      <c r="U160" s="60">
        <v>72686</v>
      </c>
      <c r="V160" s="60">
        <f t="shared" si="13"/>
        <v>72686</v>
      </c>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IV160" s="38"/>
    </row>
    <row r="161" spans="1:256" x14ac:dyDescent="0.2">
      <c r="A161" s="50">
        <f t="shared" si="14"/>
        <v>54789</v>
      </c>
      <c r="B161" s="50">
        <f t="shared" si="14"/>
        <v>54789</v>
      </c>
      <c r="C161" s="50">
        <f t="shared" si="14"/>
        <v>54789</v>
      </c>
      <c r="D161"/>
      <c r="F161" s="57">
        <v>54789</v>
      </c>
      <c r="G161" s="57">
        <v>54789</v>
      </c>
      <c r="H161" s="57">
        <v>54789</v>
      </c>
      <c r="I161" s="57">
        <v>54789</v>
      </c>
      <c r="J161" s="57">
        <v>54789</v>
      </c>
      <c r="K161" s="57">
        <v>72686</v>
      </c>
      <c r="L161" s="57">
        <v>72686</v>
      </c>
      <c r="M161" s="57">
        <v>72686</v>
      </c>
      <c r="N161" s="57">
        <v>72686</v>
      </c>
      <c r="O161" s="57">
        <v>72686</v>
      </c>
      <c r="P161" s="57">
        <v>72686</v>
      </c>
      <c r="Q161" s="57">
        <v>45803</v>
      </c>
      <c r="R161" s="57">
        <v>72686</v>
      </c>
      <c r="S161" s="57">
        <v>72686</v>
      </c>
      <c r="T161" s="57">
        <v>72686</v>
      </c>
      <c r="U161" s="53">
        <v>72686</v>
      </c>
      <c r="V161" s="53">
        <f t="shared" si="13"/>
        <v>72686</v>
      </c>
      <c r="W161"/>
      <c r="X161"/>
      <c r="Y161"/>
      <c r="Z161"/>
      <c r="AA161"/>
      <c r="AB161"/>
      <c r="AC161"/>
      <c r="AD161"/>
      <c r="AE161"/>
      <c r="AF161"/>
      <c r="AG161"/>
      <c r="AH161"/>
      <c r="AI161"/>
      <c r="AJ161"/>
      <c r="AK161"/>
      <c r="AL161"/>
      <c r="AM161"/>
      <c r="AN161"/>
      <c r="AO161"/>
      <c r="AP161"/>
      <c r="AQ161"/>
      <c r="AR161"/>
      <c r="AS161"/>
      <c r="AT161"/>
      <c r="AU161"/>
      <c r="AV161"/>
      <c r="AW161"/>
      <c r="AX161"/>
      <c r="AY161"/>
      <c r="AZ161"/>
    </row>
    <row r="162" spans="1:256" x14ac:dyDescent="0.2">
      <c r="A162" s="50">
        <f t="shared" si="14"/>
        <v>54789</v>
      </c>
      <c r="B162" s="50">
        <f t="shared" si="14"/>
        <v>54789</v>
      </c>
      <c r="C162" s="50">
        <f t="shared" si="14"/>
        <v>54789</v>
      </c>
      <c r="D162"/>
      <c r="F162" s="57">
        <v>54789</v>
      </c>
      <c r="G162" s="57">
        <v>54789</v>
      </c>
      <c r="H162" s="57">
        <v>54789</v>
      </c>
      <c r="I162" s="57">
        <v>54789</v>
      </c>
      <c r="J162" s="57">
        <v>54789</v>
      </c>
      <c r="K162" s="57">
        <v>72686</v>
      </c>
      <c r="L162" s="57">
        <v>72686</v>
      </c>
      <c r="M162" s="57">
        <v>72686</v>
      </c>
      <c r="N162" s="57">
        <v>72686</v>
      </c>
      <c r="O162" s="57">
        <v>72686</v>
      </c>
      <c r="P162" s="57">
        <v>72686</v>
      </c>
      <c r="Q162" s="57">
        <v>45810</v>
      </c>
      <c r="R162" s="57">
        <v>72686</v>
      </c>
      <c r="S162" s="57">
        <v>72686</v>
      </c>
      <c r="T162" s="57">
        <v>72686</v>
      </c>
      <c r="U162" s="53">
        <v>72686</v>
      </c>
      <c r="V162" s="53">
        <f t="shared" si="13"/>
        <v>72686</v>
      </c>
      <c r="W162"/>
      <c r="X162"/>
      <c r="Y162"/>
      <c r="Z162"/>
      <c r="AA162"/>
      <c r="AB162"/>
      <c r="AC162"/>
      <c r="AD162"/>
      <c r="AE162"/>
      <c r="AF162"/>
      <c r="AG162"/>
      <c r="AH162"/>
      <c r="AI162"/>
      <c r="AJ162"/>
      <c r="AK162"/>
      <c r="AL162"/>
      <c r="AM162"/>
      <c r="AN162"/>
      <c r="AO162"/>
      <c r="AP162"/>
      <c r="AQ162"/>
      <c r="AR162"/>
      <c r="AS162"/>
      <c r="AT162"/>
      <c r="AU162"/>
      <c r="AV162"/>
      <c r="AW162"/>
      <c r="AX162"/>
      <c r="AY162"/>
      <c r="AZ162"/>
    </row>
    <row r="163" spans="1:256" s="54" customFormat="1" x14ac:dyDescent="0.2">
      <c r="A163" s="54">
        <f t="shared" ref="A163:C182" si="15">INDEX($E163:$AZ163,1,MATCH(A$2,$E$2:$AZ$2,0))</f>
        <v>54789</v>
      </c>
      <c r="B163" s="54">
        <f t="shared" si="15"/>
        <v>54789</v>
      </c>
      <c r="C163" s="54">
        <f t="shared" si="15"/>
        <v>54789</v>
      </c>
      <c r="D163" s="55"/>
      <c r="E163" s="56"/>
      <c r="F163" s="57">
        <v>54789</v>
      </c>
      <c r="G163" s="57">
        <v>54789</v>
      </c>
      <c r="H163" s="57">
        <v>54789</v>
      </c>
      <c r="I163" s="57">
        <v>54789</v>
      </c>
      <c r="J163" s="57">
        <v>54789</v>
      </c>
      <c r="K163" s="57">
        <v>72686</v>
      </c>
      <c r="L163" s="57">
        <v>72686</v>
      </c>
      <c r="M163" s="57">
        <v>72686</v>
      </c>
      <c r="N163" s="57">
        <v>72686</v>
      </c>
      <c r="O163" s="57">
        <v>72686</v>
      </c>
      <c r="P163" s="57">
        <v>72686</v>
      </c>
      <c r="Q163" s="57">
        <v>45845</v>
      </c>
      <c r="R163" s="57">
        <v>72686</v>
      </c>
      <c r="S163" s="57">
        <v>72686</v>
      </c>
      <c r="T163" s="57">
        <v>72686</v>
      </c>
      <c r="U163" s="57">
        <v>72686</v>
      </c>
      <c r="V163" s="57">
        <f t="shared" si="13"/>
        <v>72686</v>
      </c>
      <c r="W163" s="55"/>
      <c r="X163" s="55"/>
      <c r="Y163" s="55"/>
      <c r="Z163" s="55"/>
      <c r="AA163" s="55"/>
      <c r="AB163" s="55"/>
      <c r="AC163" s="55"/>
      <c r="AD163" s="55"/>
      <c r="AE163" s="55"/>
      <c r="AF163" s="55"/>
      <c r="AG163" s="55"/>
      <c r="AH163" s="55"/>
      <c r="AI163" s="55"/>
      <c r="AJ163" s="55"/>
      <c r="AK163" s="55"/>
      <c r="AL163" s="55"/>
      <c r="AM163" s="55"/>
      <c r="AN163" s="55"/>
      <c r="AO163" s="55"/>
      <c r="AP163" s="55"/>
      <c r="AQ163" s="55"/>
      <c r="AR163" s="55"/>
      <c r="AS163" s="55"/>
      <c r="AT163" s="55"/>
      <c r="AU163" s="55"/>
      <c r="AV163" s="55"/>
      <c r="AW163" s="55"/>
      <c r="AX163" s="55"/>
      <c r="AY163" s="55"/>
      <c r="AZ163" s="55"/>
      <c r="IV163" s="55"/>
    </row>
    <row r="164" spans="1:256" s="58" customFormat="1" x14ac:dyDescent="0.2">
      <c r="A164" s="58">
        <f t="shared" si="15"/>
        <v>54789</v>
      </c>
      <c r="B164" s="58">
        <f t="shared" si="15"/>
        <v>54789</v>
      </c>
      <c r="C164" s="58">
        <f t="shared" si="15"/>
        <v>54789</v>
      </c>
      <c r="D164" s="38"/>
      <c r="E164" s="59"/>
      <c r="F164" s="57">
        <v>54789</v>
      </c>
      <c r="G164" s="57">
        <v>54789</v>
      </c>
      <c r="H164" s="57">
        <v>54789</v>
      </c>
      <c r="I164" s="57">
        <v>54789</v>
      </c>
      <c r="J164" s="57">
        <v>54789</v>
      </c>
      <c r="K164" s="57">
        <v>72686</v>
      </c>
      <c r="L164" s="57">
        <v>72686</v>
      </c>
      <c r="M164" s="57">
        <v>72686</v>
      </c>
      <c r="N164" s="57">
        <v>72686</v>
      </c>
      <c r="O164" s="57">
        <v>72686</v>
      </c>
      <c r="P164" s="57">
        <v>72686</v>
      </c>
      <c r="Q164" s="57">
        <v>45881</v>
      </c>
      <c r="R164" s="57">
        <v>72686</v>
      </c>
      <c r="S164" s="57">
        <v>72686</v>
      </c>
      <c r="T164" s="57">
        <v>72686</v>
      </c>
      <c r="U164" s="60">
        <v>72686</v>
      </c>
      <c r="V164" s="60">
        <f t="shared" si="13"/>
        <v>72686</v>
      </c>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IV164" s="38"/>
    </row>
    <row r="165" spans="1:256" x14ac:dyDescent="0.2">
      <c r="A165" s="50">
        <f t="shared" si="15"/>
        <v>54789</v>
      </c>
      <c r="B165" s="50">
        <f t="shared" si="15"/>
        <v>54789</v>
      </c>
      <c r="C165" s="50">
        <f t="shared" si="15"/>
        <v>54789</v>
      </c>
      <c r="D165"/>
      <c r="F165" s="57">
        <v>54789</v>
      </c>
      <c r="G165" s="57">
        <v>54789</v>
      </c>
      <c r="H165" s="57">
        <v>54789</v>
      </c>
      <c r="I165" s="57">
        <v>54789</v>
      </c>
      <c r="J165" s="57">
        <v>54789</v>
      </c>
      <c r="K165" s="57">
        <v>72686</v>
      </c>
      <c r="L165" s="57">
        <v>72686</v>
      </c>
      <c r="M165" s="57">
        <v>72686</v>
      </c>
      <c r="N165" s="57">
        <v>72686</v>
      </c>
      <c r="O165" s="57">
        <v>72686</v>
      </c>
      <c r="P165" s="57">
        <v>72686</v>
      </c>
      <c r="Q165" s="57">
        <v>45915</v>
      </c>
      <c r="R165" s="57">
        <v>72686</v>
      </c>
      <c r="S165" s="57">
        <v>72686</v>
      </c>
      <c r="T165" s="57">
        <v>72686</v>
      </c>
      <c r="U165" s="53">
        <v>72686</v>
      </c>
      <c r="V165" s="53">
        <f t="shared" si="13"/>
        <v>72686</v>
      </c>
      <c r="W165"/>
      <c r="X165"/>
      <c r="Y165"/>
      <c r="Z165"/>
      <c r="AA165"/>
      <c r="AB165"/>
      <c r="AC165"/>
      <c r="AD165"/>
      <c r="AE165"/>
      <c r="AF165"/>
      <c r="AG165"/>
      <c r="AH165"/>
      <c r="AI165"/>
      <c r="AJ165"/>
      <c r="AK165"/>
      <c r="AL165"/>
      <c r="AM165"/>
      <c r="AN165"/>
      <c r="AO165"/>
      <c r="AP165"/>
      <c r="AQ165"/>
      <c r="AR165"/>
      <c r="AS165"/>
      <c r="AT165"/>
      <c r="AU165"/>
      <c r="AV165"/>
      <c r="AW165"/>
      <c r="AX165"/>
      <c r="AY165"/>
      <c r="AZ165"/>
    </row>
    <row r="166" spans="1:256" x14ac:dyDescent="0.2">
      <c r="A166" s="50">
        <f t="shared" si="15"/>
        <v>54789</v>
      </c>
      <c r="B166" s="50">
        <f t="shared" si="15"/>
        <v>54789</v>
      </c>
      <c r="C166" s="50">
        <f t="shared" si="15"/>
        <v>54789</v>
      </c>
      <c r="D166"/>
      <c r="F166" s="57">
        <v>54789</v>
      </c>
      <c r="G166" s="57">
        <v>54789</v>
      </c>
      <c r="H166" s="57">
        <v>54789</v>
      </c>
      <c r="I166" s="57">
        <v>54789</v>
      </c>
      <c r="J166" s="57">
        <v>54789</v>
      </c>
      <c r="K166" s="57">
        <v>72686</v>
      </c>
      <c r="L166" s="57">
        <v>72686</v>
      </c>
      <c r="M166" s="57">
        <v>72686</v>
      </c>
      <c r="N166" s="57">
        <v>72686</v>
      </c>
      <c r="O166" s="57">
        <v>72686</v>
      </c>
      <c r="P166" s="57">
        <v>72686</v>
      </c>
      <c r="Q166" s="57">
        <v>45922</v>
      </c>
      <c r="R166" s="57">
        <v>72686</v>
      </c>
      <c r="S166" s="57">
        <v>72686</v>
      </c>
      <c r="T166" s="57">
        <v>72686</v>
      </c>
      <c r="U166" s="53">
        <v>72686</v>
      </c>
      <c r="V166" s="53">
        <f t="shared" si="13"/>
        <v>72686</v>
      </c>
      <c r="W166"/>
      <c r="X166"/>
      <c r="Y166"/>
      <c r="Z166"/>
      <c r="AA166"/>
      <c r="AB166"/>
      <c r="AC166"/>
      <c r="AD166"/>
      <c r="AE166"/>
      <c r="AF166"/>
      <c r="AG166"/>
      <c r="AH166"/>
      <c r="AI166"/>
      <c r="AJ166"/>
      <c r="AK166"/>
      <c r="AL166"/>
      <c r="AM166"/>
      <c r="AN166"/>
      <c r="AO166"/>
      <c r="AP166"/>
      <c r="AQ166"/>
      <c r="AR166"/>
      <c r="AS166"/>
      <c r="AT166"/>
      <c r="AU166"/>
      <c r="AV166"/>
      <c r="AW166"/>
      <c r="AX166"/>
      <c r="AY166"/>
      <c r="AZ166"/>
    </row>
    <row r="167" spans="1:256" s="54" customFormat="1" x14ac:dyDescent="0.2">
      <c r="A167" s="54">
        <f t="shared" si="15"/>
        <v>54789</v>
      </c>
      <c r="B167" s="54">
        <f t="shared" si="15"/>
        <v>54789</v>
      </c>
      <c r="C167" s="54">
        <f t="shared" si="15"/>
        <v>54789</v>
      </c>
      <c r="D167" s="55"/>
      <c r="E167" s="56"/>
      <c r="F167" s="57">
        <v>54789</v>
      </c>
      <c r="G167" s="57">
        <v>54789</v>
      </c>
      <c r="H167" s="57">
        <v>54789</v>
      </c>
      <c r="I167" s="57">
        <v>54789</v>
      </c>
      <c r="J167" s="57">
        <v>54789</v>
      </c>
      <c r="K167" s="57">
        <v>72686</v>
      </c>
      <c r="L167" s="57">
        <v>72686</v>
      </c>
      <c r="M167" s="57">
        <v>72686</v>
      </c>
      <c r="N167" s="57">
        <v>72686</v>
      </c>
      <c r="O167" s="57">
        <v>72686</v>
      </c>
      <c r="P167" s="57">
        <v>72686</v>
      </c>
      <c r="Q167" s="57">
        <v>45957</v>
      </c>
      <c r="R167" s="57">
        <v>72686</v>
      </c>
      <c r="S167" s="57">
        <v>72686</v>
      </c>
      <c r="T167" s="57">
        <v>72686</v>
      </c>
      <c r="U167" s="57">
        <v>72686</v>
      </c>
      <c r="V167" s="57">
        <f t="shared" si="13"/>
        <v>72686</v>
      </c>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5"/>
      <c r="AY167" s="55"/>
      <c r="AZ167" s="55"/>
      <c r="IV167" s="55"/>
    </row>
    <row r="168" spans="1:256" s="58" customFormat="1" x14ac:dyDescent="0.2">
      <c r="A168" s="58">
        <f t="shared" si="15"/>
        <v>54789</v>
      </c>
      <c r="B168" s="58">
        <f t="shared" si="15"/>
        <v>54789</v>
      </c>
      <c r="C168" s="58">
        <f t="shared" si="15"/>
        <v>54789</v>
      </c>
      <c r="D168" s="38"/>
      <c r="E168" s="59"/>
      <c r="F168" s="57">
        <v>54789</v>
      </c>
      <c r="G168" s="57">
        <v>54789</v>
      </c>
      <c r="H168" s="57">
        <v>54789</v>
      </c>
      <c r="I168" s="57">
        <v>54789</v>
      </c>
      <c r="J168" s="57">
        <v>54789</v>
      </c>
      <c r="K168" s="57">
        <v>72686</v>
      </c>
      <c r="L168" s="57">
        <v>72686</v>
      </c>
      <c r="M168" s="57">
        <v>72686</v>
      </c>
      <c r="N168" s="57">
        <v>72686</v>
      </c>
      <c r="O168" s="57">
        <v>72686</v>
      </c>
      <c r="P168" s="57">
        <v>72686</v>
      </c>
      <c r="Q168" s="57">
        <v>45971</v>
      </c>
      <c r="R168" s="57">
        <v>72686</v>
      </c>
      <c r="S168" s="57">
        <v>72686</v>
      </c>
      <c r="T168" s="57">
        <v>72686</v>
      </c>
      <c r="U168" s="60">
        <v>72686</v>
      </c>
      <c r="V168" s="60">
        <f t="shared" si="13"/>
        <v>72686</v>
      </c>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IV168" s="38"/>
    </row>
    <row r="169" spans="1:256" x14ac:dyDescent="0.2">
      <c r="A169" s="50">
        <f t="shared" si="15"/>
        <v>54789</v>
      </c>
      <c r="B169" s="50">
        <f t="shared" si="15"/>
        <v>54789</v>
      </c>
      <c r="C169" s="50">
        <f t="shared" si="15"/>
        <v>54789</v>
      </c>
      <c r="D169"/>
      <c r="F169" s="57">
        <v>54789</v>
      </c>
      <c r="G169" s="57">
        <v>54789</v>
      </c>
      <c r="H169" s="57">
        <v>54789</v>
      </c>
      <c r="I169" s="57">
        <v>54789</v>
      </c>
      <c r="J169" s="57">
        <v>54789</v>
      </c>
      <c r="K169" s="57">
        <v>72686</v>
      </c>
      <c r="L169" s="57">
        <v>72686</v>
      </c>
      <c r="M169" s="57">
        <v>72686</v>
      </c>
      <c r="N169" s="57">
        <v>72686</v>
      </c>
      <c r="O169" s="57">
        <v>72686</v>
      </c>
      <c r="P169" s="57">
        <v>72686</v>
      </c>
      <c r="Q169" s="57">
        <v>46006</v>
      </c>
      <c r="R169" s="57">
        <v>72686</v>
      </c>
      <c r="S169" s="57">
        <v>72686</v>
      </c>
      <c r="T169" s="57">
        <v>72686</v>
      </c>
      <c r="U169" s="53">
        <v>72686</v>
      </c>
      <c r="V169" s="53">
        <f t="shared" si="13"/>
        <v>72686</v>
      </c>
      <c r="W169"/>
      <c r="X169"/>
      <c r="Y169"/>
      <c r="Z169"/>
      <c r="AA169"/>
      <c r="AB169"/>
      <c r="AC169"/>
      <c r="AD169"/>
      <c r="AE169"/>
      <c r="AF169"/>
      <c r="AG169"/>
      <c r="AH169"/>
      <c r="AI169"/>
      <c r="AJ169"/>
      <c r="AK169"/>
      <c r="AL169"/>
      <c r="AM169"/>
      <c r="AN169"/>
      <c r="AO169"/>
      <c r="AP169"/>
      <c r="AQ169"/>
      <c r="AR169"/>
      <c r="AS169"/>
      <c r="AT169"/>
      <c r="AU169"/>
      <c r="AV169"/>
      <c r="AW169"/>
      <c r="AX169"/>
      <c r="AY169"/>
      <c r="AZ169"/>
    </row>
    <row r="170" spans="1:256" x14ac:dyDescent="0.2">
      <c r="A170" s="50">
        <f t="shared" si="15"/>
        <v>54789</v>
      </c>
      <c r="B170" s="50">
        <f t="shared" si="15"/>
        <v>54789</v>
      </c>
      <c r="C170" s="50">
        <f t="shared" si="15"/>
        <v>54789</v>
      </c>
      <c r="D170"/>
      <c r="F170" s="57">
        <v>54789</v>
      </c>
      <c r="G170" s="57">
        <v>54789</v>
      </c>
      <c r="H170" s="57">
        <v>54789</v>
      </c>
      <c r="I170" s="57">
        <v>54789</v>
      </c>
      <c r="J170" s="57">
        <v>54789</v>
      </c>
      <c r="K170" s="57">
        <v>72686</v>
      </c>
      <c r="L170" s="57">
        <v>72686</v>
      </c>
      <c r="M170" s="57">
        <v>72686</v>
      </c>
      <c r="N170" s="57">
        <v>72686</v>
      </c>
      <c r="O170" s="57">
        <v>72686</v>
      </c>
      <c r="P170" s="57">
        <v>72686</v>
      </c>
      <c r="Q170" s="57">
        <v>46034</v>
      </c>
      <c r="R170" s="57">
        <v>72686</v>
      </c>
      <c r="S170" s="57">
        <v>72686</v>
      </c>
      <c r="T170" s="57">
        <v>72686</v>
      </c>
      <c r="U170" s="53">
        <v>72686</v>
      </c>
      <c r="V170" s="53">
        <f t="shared" si="13"/>
        <v>72686</v>
      </c>
      <c r="W170"/>
      <c r="X170"/>
      <c r="Y170"/>
      <c r="Z170"/>
      <c r="AA170"/>
      <c r="AB170"/>
      <c r="AC170"/>
      <c r="AD170"/>
      <c r="AE170"/>
      <c r="AF170"/>
      <c r="AG170"/>
      <c r="AH170"/>
      <c r="AI170"/>
      <c r="AJ170"/>
      <c r="AK170"/>
      <c r="AL170"/>
      <c r="AM170"/>
      <c r="AN170"/>
      <c r="AO170"/>
      <c r="AP170"/>
      <c r="AQ170"/>
      <c r="AR170"/>
      <c r="AS170"/>
      <c r="AT170"/>
      <c r="AU170"/>
      <c r="AV170"/>
      <c r="AW170"/>
      <c r="AX170"/>
      <c r="AY170"/>
      <c r="AZ170"/>
    </row>
    <row r="171" spans="1:256" s="54" customFormat="1" x14ac:dyDescent="0.2">
      <c r="A171" s="54">
        <f t="shared" si="15"/>
        <v>54789</v>
      </c>
      <c r="B171" s="54">
        <f t="shared" si="15"/>
        <v>54789</v>
      </c>
      <c r="C171" s="54">
        <f t="shared" si="15"/>
        <v>54789</v>
      </c>
      <c r="D171" s="55"/>
      <c r="E171" s="56"/>
      <c r="F171" s="57">
        <v>54789</v>
      </c>
      <c r="G171" s="57">
        <v>54789</v>
      </c>
      <c r="H171" s="57">
        <v>54789</v>
      </c>
      <c r="I171" s="57">
        <v>54789</v>
      </c>
      <c r="J171" s="57">
        <v>54789</v>
      </c>
      <c r="K171" s="57">
        <v>72686</v>
      </c>
      <c r="L171" s="57">
        <v>72686</v>
      </c>
      <c r="M171" s="57">
        <v>72686</v>
      </c>
      <c r="N171" s="57">
        <v>72686</v>
      </c>
      <c r="O171" s="57">
        <v>72686</v>
      </c>
      <c r="P171" s="57">
        <v>72686</v>
      </c>
      <c r="Q171" s="57">
        <v>46069</v>
      </c>
      <c r="R171" s="57">
        <v>72686</v>
      </c>
      <c r="S171" s="57">
        <v>72686</v>
      </c>
      <c r="T171" s="57">
        <v>72686</v>
      </c>
      <c r="U171" s="57">
        <v>72686</v>
      </c>
      <c r="V171" s="57">
        <f t="shared" si="13"/>
        <v>72686</v>
      </c>
      <c r="W171" s="55"/>
      <c r="X171" s="55"/>
      <c r="Y171" s="55"/>
      <c r="Z171" s="55"/>
      <c r="AA171" s="55"/>
      <c r="AB171" s="55"/>
      <c r="AC171" s="55"/>
      <c r="AD171" s="55"/>
      <c r="AE171" s="55"/>
      <c r="AF171" s="55"/>
      <c r="AG171" s="55"/>
      <c r="AH171" s="55"/>
      <c r="AI171" s="55"/>
      <c r="AJ171" s="55"/>
      <c r="AK171" s="55"/>
      <c r="AL171" s="55"/>
      <c r="AM171" s="55"/>
      <c r="AN171" s="55"/>
      <c r="AO171" s="55"/>
      <c r="AP171" s="55"/>
      <c r="AQ171" s="55"/>
      <c r="AR171" s="55"/>
      <c r="AS171" s="55"/>
      <c r="AT171" s="55"/>
      <c r="AU171" s="55"/>
      <c r="AV171" s="55"/>
      <c r="AW171" s="55"/>
      <c r="AX171" s="55"/>
      <c r="AY171" s="55"/>
      <c r="AZ171" s="55"/>
      <c r="IV171" s="55"/>
    </row>
    <row r="172" spans="1:256" s="58" customFormat="1" x14ac:dyDescent="0.2">
      <c r="A172" s="58">
        <f t="shared" si="15"/>
        <v>54789</v>
      </c>
      <c r="B172" s="58">
        <f t="shared" si="15"/>
        <v>54789</v>
      </c>
      <c r="C172" s="58">
        <f t="shared" si="15"/>
        <v>54789</v>
      </c>
      <c r="D172" s="38"/>
      <c r="E172" s="59"/>
      <c r="F172" s="57">
        <v>54789</v>
      </c>
      <c r="G172" s="57">
        <v>54789</v>
      </c>
      <c r="H172" s="57">
        <v>54789</v>
      </c>
      <c r="I172" s="57">
        <v>54789</v>
      </c>
      <c r="J172" s="57">
        <v>54789</v>
      </c>
      <c r="K172" s="57">
        <v>72686</v>
      </c>
      <c r="L172" s="57">
        <v>72686</v>
      </c>
      <c r="M172" s="57">
        <v>72686</v>
      </c>
      <c r="N172" s="57">
        <v>72686</v>
      </c>
      <c r="O172" s="57">
        <v>72686</v>
      </c>
      <c r="P172" s="57">
        <v>72686</v>
      </c>
      <c r="Q172" s="57">
        <v>46076</v>
      </c>
      <c r="R172" s="57">
        <v>72686</v>
      </c>
      <c r="S172" s="57">
        <v>72686</v>
      </c>
      <c r="T172" s="57">
        <v>72686</v>
      </c>
      <c r="U172" s="60">
        <v>72686</v>
      </c>
      <c r="V172" s="60">
        <f t="shared" si="13"/>
        <v>72686</v>
      </c>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IV172" s="38"/>
    </row>
    <row r="173" spans="1:256" x14ac:dyDescent="0.2">
      <c r="A173" s="50">
        <f t="shared" si="15"/>
        <v>54789</v>
      </c>
      <c r="B173" s="50">
        <f t="shared" si="15"/>
        <v>54789</v>
      </c>
      <c r="C173" s="50">
        <f t="shared" si="15"/>
        <v>54789</v>
      </c>
      <c r="D173"/>
      <c r="F173" s="57">
        <v>54789</v>
      </c>
      <c r="G173" s="57">
        <v>54789</v>
      </c>
      <c r="H173" s="57">
        <v>54789</v>
      </c>
      <c r="I173" s="57">
        <v>54789</v>
      </c>
      <c r="J173" s="57">
        <v>54789</v>
      </c>
      <c r="K173" s="57">
        <v>72686</v>
      </c>
      <c r="L173" s="57">
        <v>72686</v>
      </c>
      <c r="M173" s="57">
        <v>72686</v>
      </c>
      <c r="N173" s="57">
        <v>72686</v>
      </c>
      <c r="O173" s="57">
        <v>72686</v>
      </c>
      <c r="P173" s="57">
        <v>72686</v>
      </c>
      <c r="Q173" s="57">
        <v>46111</v>
      </c>
      <c r="R173" s="57">
        <v>72686</v>
      </c>
      <c r="S173" s="57">
        <v>72686</v>
      </c>
      <c r="T173" s="57">
        <v>72686</v>
      </c>
      <c r="U173" s="53">
        <v>72686</v>
      </c>
      <c r="V173" s="53">
        <f t="shared" si="13"/>
        <v>72686</v>
      </c>
      <c r="W173"/>
      <c r="X173"/>
      <c r="Y173"/>
      <c r="Z173"/>
      <c r="AA173"/>
      <c r="AB173"/>
      <c r="AC173"/>
      <c r="AD173"/>
      <c r="AE173"/>
      <c r="AF173"/>
      <c r="AG173"/>
      <c r="AH173"/>
      <c r="AI173"/>
      <c r="AJ173"/>
      <c r="AK173"/>
      <c r="AL173"/>
      <c r="AM173"/>
      <c r="AN173"/>
      <c r="AO173"/>
      <c r="AP173"/>
      <c r="AQ173"/>
      <c r="AR173"/>
      <c r="AS173"/>
      <c r="AT173"/>
      <c r="AU173"/>
      <c r="AV173"/>
      <c r="AW173"/>
      <c r="AX173"/>
      <c r="AY173"/>
      <c r="AZ173"/>
    </row>
    <row r="174" spans="1:256" x14ac:dyDescent="0.2">
      <c r="A174" s="50">
        <f t="shared" si="15"/>
        <v>54789</v>
      </c>
      <c r="B174" s="50">
        <f t="shared" si="15"/>
        <v>54789</v>
      </c>
      <c r="C174" s="50">
        <f t="shared" si="15"/>
        <v>54789</v>
      </c>
      <c r="D174"/>
      <c r="F174" s="57">
        <v>54789</v>
      </c>
      <c r="G174" s="57">
        <v>54789</v>
      </c>
      <c r="H174" s="57">
        <v>54789</v>
      </c>
      <c r="I174" s="57">
        <v>54789</v>
      </c>
      <c r="J174" s="57">
        <v>54789</v>
      </c>
      <c r="K174" s="57">
        <v>72686</v>
      </c>
      <c r="L174" s="57">
        <v>72686</v>
      </c>
      <c r="M174" s="57">
        <v>72686</v>
      </c>
      <c r="N174" s="57">
        <v>72686</v>
      </c>
      <c r="O174" s="57">
        <v>72686</v>
      </c>
      <c r="P174" s="57">
        <v>72686</v>
      </c>
      <c r="Q174" s="57">
        <v>46125</v>
      </c>
      <c r="R174" s="57">
        <v>72686</v>
      </c>
      <c r="S174" s="57">
        <v>72686</v>
      </c>
      <c r="T174" s="57">
        <v>72686</v>
      </c>
      <c r="U174" s="53">
        <v>72686</v>
      </c>
      <c r="V174" s="53">
        <f t="shared" si="13"/>
        <v>72686</v>
      </c>
      <c r="W174"/>
      <c r="X174"/>
      <c r="Y174"/>
      <c r="Z174"/>
      <c r="AA174"/>
      <c r="AB174"/>
      <c r="AC174"/>
      <c r="AD174"/>
      <c r="AE174"/>
      <c r="AF174"/>
      <c r="AG174"/>
      <c r="AH174"/>
      <c r="AI174"/>
      <c r="AJ174"/>
      <c r="AK174"/>
      <c r="AL174"/>
      <c r="AM174"/>
      <c r="AN174"/>
      <c r="AO174"/>
      <c r="AP174"/>
      <c r="AQ174"/>
      <c r="AR174"/>
      <c r="AS174"/>
      <c r="AT174"/>
      <c r="AU174"/>
      <c r="AV174"/>
      <c r="AW174"/>
      <c r="AX174"/>
      <c r="AY174"/>
      <c r="AZ174"/>
    </row>
    <row r="175" spans="1:256" s="54" customFormat="1" x14ac:dyDescent="0.2">
      <c r="A175" s="54">
        <f t="shared" si="15"/>
        <v>54789</v>
      </c>
      <c r="B175" s="54">
        <f t="shared" si="15"/>
        <v>54789</v>
      </c>
      <c r="C175" s="54">
        <f t="shared" si="15"/>
        <v>54789</v>
      </c>
      <c r="D175" s="55"/>
      <c r="E175" s="56"/>
      <c r="F175" s="57">
        <v>54789</v>
      </c>
      <c r="G175" s="57">
        <v>54789</v>
      </c>
      <c r="H175" s="57">
        <v>54789</v>
      </c>
      <c r="I175" s="57">
        <v>54789</v>
      </c>
      <c r="J175" s="57">
        <v>54789</v>
      </c>
      <c r="K175" s="57">
        <v>72686</v>
      </c>
      <c r="L175" s="57">
        <v>72686</v>
      </c>
      <c r="M175" s="57">
        <v>72686</v>
      </c>
      <c r="N175" s="57">
        <v>72686</v>
      </c>
      <c r="O175" s="57">
        <v>72686</v>
      </c>
      <c r="P175" s="57">
        <v>72686</v>
      </c>
      <c r="Q175" s="57">
        <v>46167</v>
      </c>
      <c r="R175" s="57">
        <v>72686</v>
      </c>
      <c r="S175" s="57">
        <v>72686</v>
      </c>
      <c r="T175" s="57">
        <v>72686</v>
      </c>
      <c r="U175" s="57">
        <v>72686</v>
      </c>
      <c r="V175" s="57">
        <f t="shared" si="13"/>
        <v>72686</v>
      </c>
      <c r="W175" s="55"/>
      <c r="X175" s="55"/>
      <c r="Y175" s="55"/>
      <c r="Z175" s="55"/>
      <c r="AA175" s="55"/>
      <c r="AB175" s="55"/>
      <c r="AC175" s="55"/>
      <c r="AD175" s="55"/>
      <c r="AE175" s="55"/>
      <c r="AF175" s="55"/>
      <c r="AG175" s="55"/>
      <c r="AH175" s="55"/>
      <c r="AI175" s="55"/>
      <c r="AJ175" s="55"/>
      <c r="AK175" s="55"/>
      <c r="AL175" s="55"/>
      <c r="AM175" s="55"/>
      <c r="AN175" s="55"/>
      <c r="AO175" s="55"/>
      <c r="AP175" s="55"/>
      <c r="AQ175" s="55"/>
      <c r="AR175" s="55"/>
      <c r="AS175" s="55"/>
      <c r="AT175" s="55"/>
      <c r="AU175" s="55"/>
      <c r="AV175" s="55"/>
      <c r="AW175" s="55"/>
      <c r="AX175" s="55"/>
      <c r="AY175" s="55"/>
      <c r="AZ175" s="55"/>
      <c r="IV175" s="55"/>
    </row>
    <row r="176" spans="1:256" s="58" customFormat="1" x14ac:dyDescent="0.2">
      <c r="A176" s="58">
        <f t="shared" si="15"/>
        <v>54789</v>
      </c>
      <c r="B176" s="58">
        <f t="shared" si="15"/>
        <v>54789</v>
      </c>
      <c r="C176" s="58">
        <f t="shared" si="15"/>
        <v>54789</v>
      </c>
      <c r="D176" s="38"/>
      <c r="E176" s="59"/>
      <c r="F176" s="57">
        <v>54789</v>
      </c>
      <c r="G176" s="57">
        <v>54789</v>
      </c>
      <c r="H176" s="57">
        <v>54789</v>
      </c>
      <c r="I176" s="57">
        <v>54789</v>
      </c>
      <c r="J176" s="57">
        <v>54789</v>
      </c>
      <c r="K176" s="57">
        <v>72686</v>
      </c>
      <c r="L176" s="57">
        <v>72686</v>
      </c>
      <c r="M176" s="57">
        <v>72686</v>
      </c>
      <c r="N176" s="57">
        <v>72686</v>
      </c>
      <c r="O176" s="57">
        <v>72686</v>
      </c>
      <c r="P176" s="57">
        <v>72686</v>
      </c>
      <c r="Q176" s="57">
        <v>46174</v>
      </c>
      <c r="R176" s="57">
        <v>72686</v>
      </c>
      <c r="S176" s="57">
        <v>72686</v>
      </c>
      <c r="T176" s="57">
        <v>72686</v>
      </c>
      <c r="U176" s="60">
        <v>72686</v>
      </c>
      <c r="V176" s="60">
        <f t="shared" si="13"/>
        <v>72686</v>
      </c>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IV176" s="38"/>
    </row>
    <row r="177" spans="1:256" x14ac:dyDescent="0.2">
      <c r="A177" s="50">
        <f t="shared" si="15"/>
        <v>54789</v>
      </c>
      <c r="B177" s="50">
        <f t="shared" si="15"/>
        <v>54789</v>
      </c>
      <c r="C177" s="50">
        <f t="shared" si="15"/>
        <v>54789</v>
      </c>
      <c r="D177"/>
      <c r="F177" s="57">
        <v>54789</v>
      </c>
      <c r="G177" s="57">
        <v>54789</v>
      </c>
      <c r="H177" s="57">
        <v>54789</v>
      </c>
      <c r="I177" s="57">
        <v>54789</v>
      </c>
      <c r="J177" s="57">
        <v>54789</v>
      </c>
      <c r="K177" s="57">
        <v>72686</v>
      </c>
      <c r="L177" s="57">
        <v>72686</v>
      </c>
      <c r="M177" s="57">
        <v>72686</v>
      </c>
      <c r="N177" s="57">
        <v>72686</v>
      </c>
      <c r="O177" s="57">
        <v>72686</v>
      </c>
      <c r="P177" s="57">
        <v>72686</v>
      </c>
      <c r="Q177" s="57">
        <v>46209</v>
      </c>
      <c r="R177" s="57">
        <v>72686</v>
      </c>
      <c r="S177" s="57">
        <v>72686</v>
      </c>
      <c r="T177" s="57">
        <v>72686</v>
      </c>
      <c r="U177" s="53">
        <v>72686</v>
      </c>
      <c r="V177" s="53">
        <f t="shared" si="13"/>
        <v>72686</v>
      </c>
      <c r="W177"/>
      <c r="X177"/>
      <c r="Y177"/>
      <c r="Z177"/>
      <c r="AA177"/>
      <c r="AB177"/>
      <c r="AC177"/>
      <c r="AD177"/>
      <c r="AE177"/>
      <c r="AF177"/>
      <c r="AG177"/>
      <c r="AH177"/>
      <c r="AI177"/>
      <c r="AJ177"/>
      <c r="AK177"/>
      <c r="AL177"/>
      <c r="AM177"/>
      <c r="AN177"/>
      <c r="AO177"/>
      <c r="AP177"/>
      <c r="AQ177"/>
      <c r="AR177"/>
      <c r="AS177"/>
      <c r="AT177"/>
      <c r="AU177"/>
      <c r="AV177"/>
      <c r="AW177"/>
      <c r="AX177"/>
      <c r="AY177"/>
      <c r="AZ177"/>
    </row>
    <row r="178" spans="1:256" x14ac:dyDescent="0.2">
      <c r="A178" s="50">
        <f t="shared" si="15"/>
        <v>54789</v>
      </c>
      <c r="B178" s="50">
        <f t="shared" si="15"/>
        <v>54789</v>
      </c>
      <c r="C178" s="50">
        <f t="shared" si="15"/>
        <v>54789</v>
      </c>
      <c r="D178"/>
      <c r="F178" s="57">
        <v>54789</v>
      </c>
      <c r="G178" s="57">
        <v>54789</v>
      </c>
      <c r="H178" s="57">
        <v>54789</v>
      </c>
      <c r="I178" s="57">
        <v>54789</v>
      </c>
      <c r="J178" s="57">
        <v>54789</v>
      </c>
      <c r="K178" s="57">
        <v>72686</v>
      </c>
      <c r="L178" s="57">
        <v>72686</v>
      </c>
      <c r="M178" s="57">
        <v>72686</v>
      </c>
      <c r="N178" s="57">
        <v>72686</v>
      </c>
      <c r="O178" s="57">
        <v>72686</v>
      </c>
      <c r="P178" s="57">
        <v>72686</v>
      </c>
      <c r="Q178" s="57">
        <v>46245</v>
      </c>
      <c r="R178" s="57">
        <v>72686</v>
      </c>
      <c r="S178" s="57">
        <v>72686</v>
      </c>
      <c r="T178" s="57">
        <v>72686</v>
      </c>
      <c r="U178" s="53">
        <v>72686</v>
      </c>
      <c r="V178" s="53">
        <f t="shared" si="13"/>
        <v>72686</v>
      </c>
      <c r="W178"/>
      <c r="X178"/>
      <c r="Y178"/>
      <c r="Z178"/>
      <c r="AA178"/>
      <c r="AB178"/>
      <c r="AC178"/>
      <c r="AD178"/>
      <c r="AE178"/>
      <c r="AF178"/>
      <c r="AG178"/>
      <c r="AH178"/>
      <c r="AI178"/>
      <c r="AJ178"/>
      <c r="AK178"/>
      <c r="AL178"/>
      <c r="AM178"/>
      <c r="AN178"/>
      <c r="AO178"/>
      <c r="AP178"/>
      <c r="AQ178"/>
      <c r="AR178"/>
      <c r="AS178"/>
      <c r="AT178"/>
      <c r="AU178"/>
      <c r="AV178"/>
      <c r="AW178"/>
      <c r="AX178"/>
      <c r="AY178"/>
      <c r="AZ178"/>
    </row>
    <row r="179" spans="1:256" s="54" customFormat="1" x14ac:dyDescent="0.2">
      <c r="A179" s="54">
        <f t="shared" si="15"/>
        <v>54789</v>
      </c>
      <c r="B179" s="54">
        <f t="shared" si="15"/>
        <v>54789</v>
      </c>
      <c r="C179" s="54">
        <f t="shared" si="15"/>
        <v>54789</v>
      </c>
      <c r="D179" s="55"/>
      <c r="E179" s="56"/>
      <c r="F179" s="57">
        <v>54789</v>
      </c>
      <c r="G179" s="57">
        <v>54789</v>
      </c>
      <c r="H179" s="57">
        <v>54789</v>
      </c>
      <c r="I179" s="57">
        <v>54789</v>
      </c>
      <c r="J179" s="57">
        <v>54789</v>
      </c>
      <c r="K179" s="57">
        <v>72686</v>
      </c>
      <c r="L179" s="57">
        <v>72686</v>
      </c>
      <c r="M179" s="57">
        <v>72686</v>
      </c>
      <c r="N179" s="57">
        <v>72686</v>
      </c>
      <c r="O179" s="57">
        <v>72686</v>
      </c>
      <c r="P179" s="57">
        <v>72686</v>
      </c>
      <c r="Q179" s="57">
        <v>72686</v>
      </c>
      <c r="R179" s="57">
        <v>72686</v>
      </c>
      <c r="S179" s="57">
        <v>72686</v>
      </c>
      <c r="T179" s="57">
        <v>72686</v>
      </c>
      <c r="U179" s="57">
        <v>72686</v>
      </c>
      <c r="V179" s="57">
        <f t="shared" si="13"/>
        <v>72686</v>
      </c>
      <c r="W179" s="55"/>
      <c r="X179" s="55"/>
      <c r="Y179" s="55"/>
      <c r="Z179" s="55"/>
      <c r="AA179" s="55"/>
      <c r="AB179" s="55"/>
      <c r="AC179" s="55"/>
      <c r="AD179" s="55"/>
      <c r="AE179" s="55"/>
      <c r="AF179" s="55"/>
      <c r="AG179" s="55"/>
      <c r="AH179" s="55"/>
      <c r="AI179" s="55"/>
      <c r="AJ179" s="55"/>
      <c r="AK179" s="55"/>
      <c r="AL179" s="55"/>
      <c r="AM179" s="55"/>
      <c r="AN179" s="55"/>
      <c r="AO179" s="55"/>
      <c r="AP179" s="55"/>
      <c r="AQ179" s="55"/>
      <c r="AR179" s="55"/>
      <c r="AS179" s="55"/>
      <c r="AT179" s="55"/>
      <c r="AU179" s="55"/>
      <c r="AV179" s="55"/>
      <c r="AW179" s="55"/>
      <c r="AX179" s="55"/>
      <c r="AY179" s="55"/>
      <c r="AZ179" s="55"/>
      <c r="IV179" s="55"/>
    </row>
    <row r="180" spans="1:256" s="58" customFormat="1" x14ac:dyDescent="0.2">
      <c r="A180" s="58">
        <f t="shared" si="15"/>
        <v>54789</v>
      </c>
      <c r="B180" s="58">
        <f t="shared" si="15"/>
        <v>54789</v>
      </c>
      <c r="C180" s="58">
        <f t="shared" si="15"/>
        <v>54789</v>
      </c>
      <c r="D180" s="38"/>
      <c r="E180" s="59"/>
      <c r="F180" s="57">
        <v>54789</v>
      </c>
      <c r="G180" s="57">
        <v>54789</v>
      </c>
      <c r="H180" s="57">
        <v>54789</v>
      </c>
      <c r="I180" s="57">
        <v>54789</v>
      </c>
      <c r="J180" s="57">
        <v>54789</v>
      </c>
      <c r="K180" s="57">
        <v>72686</v>
      </c>
      <c r="L180" s="57">
        <v>72686</v>
      </c>
      <c r="M180" s="57">
        <v>72686</v>
      </c>
      <c r="N180" s="57">
        <v>72686</v>
      </c>
      <c r="O180" s="57">
        <v>72686</v>
      </c>
      <c r="P180" s="57">
        <v>72686</v>
      </c>
      <c r="Q180" s="57">
        <v>72686</v>
      </c>
      <c r="R180" s="57">
        <v>72686</v>
      </c>
      <c r="S180" s="57">
        <v>72686</v>
      </c>
      <c r="T180" s="57">
        <v>72686</v>
      </c>
      <c r="U180" s="60">
        <v>72686</v>
      </c>
      <c r="V180" s="60">
        <f t="shared" si="13"/>
        <v>72686</v>
      </c>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IV180" s="38"/>
    </row>
    <row r="181" spans="1:256" x14ac:dyDescent="0.2">
      <c r="A181" s="50">
        <f t="shared" si="15"/>
        <v>54789</v>
      </c>
      <c r="B181" s="50">
        <f t="shared" si="15"/>
        <v>54789</v>
      </c>
      <c r="C181" s="50">
        <f t="shared" si="15"/>
        <v>54789</v>
      </c>
      <c r="D181"/>
      <c r="F181" s="57">
        <v>54789</v>
      </c>
      <c r="G181" s="57">
        <v>54789</v>
      </c>
      <c r="H181" s="57">
        <v>54789</v>
      </c>
      <c r="I181" s="57">
        <v>54789</v>
      </c>
      <c r="J181" s="57">
        <v>54789</v>
      </c>
      <c r="K181" s="57">
        <v>72686</v>
      </c>
      <c r="L181" s="57">
        <v>72686</v>
      </c>
      <c r="M181" s="57">
        <v>72686</v>
      </c>
      <c r="N181" s="57">
        <v>72686</v>
      </c>
      <c r="O181" s="57">
        <v>72686</v>
      </c>
      <c r="P181" s="57">
        <v>72686</v>
      </c>
      <c r="Q181" s="57">
        <v>72686</v>
      </c>
      <c r="R181" s="57">
        <v>72686</v>
      </c>
      <c r="S181" s="57">
        <v>72686</v>
      </c>
      <c r="T181" s="57">
        <v>72686</v>
      </c>
      <c r="U181" s="53">
        <v>72686</v>
      </c>
      <c r="V181" s="53">
        <f t="shared" si="13"/>
        <v>72686</v>
      </c>
      <c r="W181"/>
      <c r="X181"/>
      <c r="Y181"/>
      <c r="Z181"/>
      <c r="AA181"/>
      <c r="AB181"/>
      <c r="AC181"/>
      <c r="AD181"/>
      <c r="AE181"/>
      <c r="AF181"/>
      <c r="AG181"/>
      <c r="AH181"/>
      <c r="AI181"/>
      <c r="AJ181"/>
      <c r="AK181"/>
      <c r="AL181"/>
      <c r="AM181"/>
      <c r="AN181"/>
      <c r="AO181"/>
      <c r="AP181"/>
      <c r="AQ181"/>
      <c r="AR181"/>
      <c r="AS181"/>
      <c r="AT181"/>
      <c r="AU181"/>
      <c r="AV181"/>
      <c r="AW181"/>
      <c r="AX181"/>
      <c r="AY181"/>
      <c r="AZ181"/>
    </row>
    <row r="182" spans="1:256" x14ac:dyDescent="0.2">
      <c r="A182" s="50">
        <f t="shared" si="15"/>
        <v>54789</v>
      </c>
      <c r="B182" s="50">
        <f t="shared" si="15"/>
        <v>54789</v>
      </c>
      <c r="C182" s="50">
        <f t="shared" si="15"/>
        <v>54789</v>
      </c>
      <c r="D182"/>
      <c r="F182" s="57">
        <v>54789</v>
      </c>
      <c r="G182" s="57">
        <v>54789</v>
      </c>
      <c r="H182" s="57">
        <v>54789</v>
      </c>
      <c r="I182" s="57">
        <v>54789</v>
      </c>
      <c r="J182" s="57">
        <v>54789</v>
      </c>
      <c r="K182" s="57">
        <v>72686</v>
      </c>
      <c r="L182" s="57">
        <v>72686</v>
      </c>
      <c r="M182" s="57">
        <v>72686</v>
      </c>
      <c r="N182" s="57">
        <v>72686</v>
      </c>
      <c r="O182" s="57">
        <v>72686</v>
      </c>
      <c r="P182" s="57">
        <v>72686</v>
      </c>
      <c r="Q182" s="57">
        <v>72686</v>
      </c>
      <c r="R182" s="57">
        <v>72686</v>
      </c>
      <c r="S182" s="57">
        <v>72686</v>
      </c>
      <c r="T182" s="57">
        <v>72686</v>
      </c>
      <c r="U182" s="53">
        <v>72686</v>
      </c>
      <c r="V182" s="53">
        <f t="shared" si="13"/>
        <v>72686</v>
      </c>
      <c r="W182"/>
      <c r="X182"/>
      <c r="Y182"/>
      <c r="Z182"/>
      <c r="AA182"/>
      <c r="AB182"/>
      <c r="AC182"/>
      <c r="AD182"/>
      <c r="AE182"/>
      <c r="AF182"/>
      <c r="AG182"/>
      <c r="AH182"/>
      <c r="AI182"/>
      <c r="AJ182"/>
      <c r="AK182"/>
      <c r="AL182"/>
      <c r="AM182"/>
      <c r="AN182"/>
      <c r="AO182"/>
      <c r="AP182"/>
      <c r="AQ182"/>
      <c r="AR182"/>
      <c r="AS182"/>
      <c r="AT182"/>
      <c r="AU182"/>
      <c r="AV182"/>
      <c r="AW182"/>
      <c r="AX182"/>
      <c r="AY182"/>
      <c r="AZ182"/>
    </row>
    <row r="183" spans="1:256" s="54" customFormat="1" x14ac:dyDescent="0.2">
      <c r="A183" s="54">
        <f t="shared" ref="A183:C202" si="16">INDEX($E183:$AZ183,1,MATCH(A$2,$E$2:$AZ$2,0))</f>
        <v>54789</v>
      </c>
      <c r="B183" s="54">
        <f t="shared" si="16"/>
        <v>54789</v>
      </c>
      <c r="C183" s="54">
        <f t="shared" si="16"/>
        <v>54789</v>
      </c>
      <c r="D183" s="55"/>
      <c r="E183" s="56"/>
      <c r="F183" s="57">
        <v>54789</v>
      </c>
      <c r="G183" s="57">
        <v>54789</v>
      </c>
      <c r="H183" s="57">
        <v>54789</v>
      </c>
      <c r="I183" s="57">
        <v>54789</v>
      </c>
      <c r="J183" s="57">
        <v>54789</v>
      </c>
      <c r="K183" s="57">
        <v>72686</v>
      </c>
      <c r="L183" s="57">
        <v>72686</v>
      </c>
      <c r="M183" s="57">
        <v>72686</v>
      </c>
      <c r="N183" s="57">
        <v>72686</v>
      </c>
      <c r="O183" s="57">
        <v>72686</v>
      </c>
      <c r="P183" s="57">
        <v>72686</v>
      </c>
      <c r="Q183" s="57">
        <v>72686</v>
      </c>
      <c r="R183" s="57">
        <v>72686</v>
      </c>
      <c r="S183" s="57">
        <v>72686</v>
      </c>
      <c r="T183" s="57">
        <v>72686</v>
      </c>
      <c r="U183" s="57">
        <v>72686</v>
      </c>
      <c r="V183" s="57">
        <f t="shared" si="13"/>
        <v>72686</v>
      </c>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IV183" s="55"/>
    </row>
    <row r="184" spans="1:256" s="58" customFormat="1" x14ac:dyDescent="0.2">
      <c r="A184" s="58">
        <f t="shared" si="16"/>
        <v>54789</v>
      </c>
      <c r="B184" s="58">
        <f t="shared" si="16"/>
        <v>54789</v>
      </c>
      <c r="C184" s="58">
        <f t="shared" si="16"/>
        <v>54789</v>
      </c>
      <c r="D184" s="38"/>
      <c r="E184" s="59"/>
      <c r="F184" s="57">
        <v>54789</v>
      </c>
      <c r="G184" s="57">
        <v>54789</v>
      </c>
      <c r="H184" s="57">
        <v>54789</v>
      </c>
      <c r="I184" s="57">
        <v>54789</v>
      </c>
      <c r="J184" s="57">
        <v>54789</v>
      </c>
      <c r="K184" s="57">
        <v>72686</v>
      </c>
      <c r="L184" s="57">
        <v>72686</v>
      </c>
      <c r="M184" s="57">
        <v>72686</v>
      </c>
      <c r="N184" s="57">
        <v>72686</v>
      </c>
      <c r="O184" s="57">
        <v>72686</v>
      </c>
      <c r="P184" s="57">
        <v>72686</v>
      </c>
      <c r="Q184" s="57">
        <v>72686</v>
      </c>
      <c r="R184" s="57">
        <v>72686</v>
      </c>
      <c r="S184" s="57">
        <v>72686</v>
      </c>
      <c r="T184" s="57">
        <v>72686</v>
      </c>
      <c r="U184" s="60">
        <v>72686</v>
      </c>
      <c r="V184" s="60">
        <f t="shared" si="13"/>
        <v>72686</v>
      </c>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IV184" s="38"/>
    </row>
    <row r="185" spans="1:256" x14ac:dyDescent="0.2">
      <c r="A185" s="50">
        <f t="shared" si="16"/>
        <v>54789</v>
      </c>
      <c r="B185" s="50">
        <f t="shared" si="16"/>
        <v>54789</v>
      </c>
      <c r="C185" s="50">
        <f t="shared" si="16"/>
        <v>54789</v>
      </c>
      <c r="D185"/>
      <c r="F185" s="57">
        <v>54789</v>
      </c>
      <c r="G185" s="57">
        <v>54789</v>
      </c>
      <c r="H185" s="57">
        <v>54789</v>
      </c>
      <c r="I185" s="57">
        <v>54789</v>
      </c>
      <c r="J185" s="57">
        <v>54789</v>
      </c>
      <c r="K185" s="57">
        <v>72686</v>
      </c>
      <c r="L185" s="57">
        <v>72686</v>
      </c>
      <c r="M185" s="57">
        <v>72686</v>
      </c>
      <c r="N185" s="57">
        <v>72686</v>
      </c>
      <c r="O185" s="57">
        <v>72686</v>
      </c>
      <c r="P185" s="57">
        <v>72686</v>
      </c>
      <c r="Q185" s="57">
        <v>72686</v>
      </c>
      <c r="R185" s="57">
        <v>72686</v>
      </c>
      <c r="S185" s="57">
        <v>72686</v>
      </c>
      <c r="T185" s="57">
        <v>72686</v>
      </c>
      <c r="U185" s="53">
        <v>72686</v>
      </c>
      <c r="V185" s="53">
        <f t="shared" si="13"/>
        <v>72686</v>
      </c>
      <c r="W185"/>
      <c r="X185"/>
      <c r="Y185"/>
      <c r="Z185"/>
      <c r="AA185"/>
      <c r="AB185"/>
      <c r="AC185"/>
      <c r="AD185"/>
      <c r="AE185"/>
      <c r="AF185"/>
      <c r="AG185"/>
      <c r="AH185"/>
      <c r="AI185"/>
      <c r="AJ185"/>
      <c r="AK185"/>
      <c r="AL185"/>
      <c r="AM185"/>
      <c r="AN185"/>
      <c r="AO185"/>
      <c r="AP185"/>
      <c r="AQ185"/>
      <c r="AR185"/>
      <c r="AS185"/>
      <c r="AT185"/>
      <c r="AU185"/>
      <c r="AV185"/>
      <c r="AW185"/>
      <c r="AX185"/>
      <c r="AY185"/>
      <c r="AZ185"/>
    </row>
    <row r="186" spans="1:256" x14ac:dyDescent="0.2">
      <c r="A186" s="50">
        <f t="shared" si="16"/>
        <v>54789</v>
      </c>
      <c r="B186" s="50">
        <f t="shared" si="16"/>
        <v>54789</v>
      </c>
      <c r="C186" s="50">
        <f t="shared" si="16"/>
        <v>54789</v>
      </c>
      <c r="D186"/>
      <c r="F186" s="57">
        <v>54789</v>
      </c>
      <c r="G186" s="57">
        <v>54789</v>
      </c>
      <c r="H186" s="57">
        <v>54789</v>
      </c>
      <c r="I186" s="57">
        <v>54789</v>
      </c>
      <c r="J186" s="57">
        <v>54789</v>
      </c>
      <c r="K186" s="57">
        <v>72686</v>
      </c>
      <c r="L186" s="57">
        <v>72686</v>
      </c>
      <c r="M186" s="57">
        <v>72686</v>
      </c>
      <c r="N186" s="57">
        <v>72686</v>
      </c>
      <c r="O186" s="57">
        <v>72686</v>
      </c>
      <c r="P186" s="57">
        <v>72686</v>
      </c>
      <c r="Q186" s="57">
        <v>72686</v>
      </c>
      <c r="R186" s="57">
        <v>72686</v>
      </c>
      <c r="S186" s="57">
        <v>72686</v>
      </c>
      <c r="T186" s="57">
        <v>72686</v>
      </c>
      <c r="U186" s="53">
        <v>72686</v>
      </c>
      <c r="V186" s="53">
        <f t="shared" si="13"/>
        <v>72686</v>
      </c>
      <c r="W186"/>
      <c r="X186"/>
      <c r="Y186"/>
      <c r="Z186"/>
      <c r="AA186"/>
      <c r="AB186"/>
      <c r="AC186"/>
      <c r="AD186"/>
      <c r="AE186"/>
      <c r="AF186"/>
      <c r="AG186"/>
      <c r="AH186"/>
      <c r="AI186"/>
      <c r="AJ186"/>
      <c r="AK186"/>
      <c r="AL186"/>
      <c r="AM186"/>
      <c r="AN186"/>
      <c r="AO186"/>
      <c r="AP186"/>
      <c r="AQ186"/>
      <c r="AR186"/>
      <c r="AS186"/>
      <c r="AT186"/>
      <c r="AU186"/>
      <c r="AV186"/>
      <c r="AW186"/>
      <c r="AX186"/>
      <c r="AY186"/>
      <c r="AZ186"/>
    </row>
    <row r="187" spans="1:256" s="54" customFormat="1" x14ac:dyDescent="0.2">
      <c r="A187" s="54">
        <f t="shared" si="16"/>
        <v>54789</v>
      </c>
      <c r="B187" s="54">
        <f t="shared" si="16"/>
        <v>54789</v>
      </c>
      <c r="C187" s="54">
        <f t="shared" si="16"/>
        <v>54789</v>
      </c>
      <c r="D187" s="55"/>
      <c r="E187" s="56"/>
      <c r="F187" s="57">
        <v>54789</v>
      </c>
      <c r="G187" s="57">
        <v>54789</v>
      </c>
      <c r="H187" s="57">
        <v>54789</v>
      </c>
      <c r="I187" s="57">
        <v>54789</v>
      </c>
      <c r="J187" s="57">
        <v>54789</v>
      </c>
      <c r="K187" s="57">
        <v>72686</v>
      </c>
      <c r="L187" s="57">
        <v>72686</v>
      </c>
      <c r="M187" s="57">
        <v>72686</v>
      </c>
      <c r="N187" s="57">
        <v>72686</v>
      </c>
      <c r="O187" s="57">
        <v>72686</v>
      </c>
      <c r="P187" s="57">
        <v>72686</v>
      </c>
      <c r="Q187" s="57">
        <v>72686</v>
      </c>
      <c r="R187" s="57">
        <v>72686</v>
      </c>
      <c r="S187" s="57">
        <v>72686</v>
      </c>
      <c r="T187" s="57">
        <v>72686</v>
      </c>
      <c r="U187" s="57">
        <v>72686</v>
      </c>
      <c r="V187" s="57">
        <f t="shared" si="13"/>
        <v>72686</v>
      </c>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5"/>
      <c r="AY187" s="55"/>
      <c r="AZ187" s="55"/>
      <c r="IV187" s="55"/>
    </row>
    <row r="188" spans="1:256" s="58" customFormat="1" x14ac:dyDescent="0.2">
      <c r="A188" s="58">
        <f t="shared" si="16"/>
        <v>54789</v>
      </c>
      <c r="B188" s="58">
        <f t="shared" si="16"/>
        <v>54789</v>
      </c>
      <c r="C188" s="58">
        <f t="shared" si="16"/>
        <v>54789</v>
      </c>
      <c r="D188" s="38"/>
      <c r="E188" s="59"/>
      <c r="F188" s="57">
        <v>54789</v>
      </c>
      <c r="G188" s="57">
        <v>54789</v>
      </c>
      <c r="H188" s="57">
        <v>54789</v>
      </c>
      <c r="I188" s="57">
        <v>54789</v>
      </c>
      <c r="J188" s="57">
        <v>54789</v>
      </c>
      <c r="K188" s="57">
        <v>72686</v>
      </c>
      <c r="L188" s="57">
        <v>72686</v>
      </c>
      <c r="M188" s="57">
        <v>72686</v>
      </c>
      <c r="N188" s="57">
        <v>72686</v>
      </c>
      <c r="O188" s="57">
        <v>72686</v>
      </c>
      <c r="P188" s="57">
        <v>72686</v>
      </c>
      <c r="Q188" s="57">
        <v>72686</v>
      </c>
      <c r="R188" s="57">
        <v>72686</v>
      </c>
      <c r="S188" s="57">
        <v>72686</v>
      </c>
      <c r="T188" s="57">
        <v>72686</v>
      </c>
      <c r="U188" s="60">
        <v>72686</v>
      </c>
      <c r="V188" s="60">
        <f t="shared" si="13"/>
        <v>72686</v>
      </c>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IV188" s="38"/>
    </row>
    <row r="189" spans="1:256" x14ac:dyDescent="0.2">
      <c r="A189" s="50">
        <f t="shared" si="16"/>
        <v>54789</v>
      </c>
      <c r="B189" s="50">
        <f t="shared" si="16"/>
        <v>54789</v>
      </c>
      <c r="C189" s="50">
        <f t="shared" si="16"/>
        <v>54789</v>
      </c>
      <c r="D189"/>
      <c r="F189" s="57">
        <v>54789</v>
      </c>
      <c r="G189" s="57">
        <v>54789</v>
      </c>
      <c r="H189" s="57">
        <v>54789</v>
      </c>
      <c r="I189" s="57">
        <v>54789</v>
      </c>
      <c r="J189" s="57">
        <v>54789</v>
      </c>
      <c r="K189" s="57">
        <v>72686</v>
      </c>
      <c r="L189" s="57">
        <v>72686</v>
      </c>
      <c r="M189" s="57">
        <v>72686</v>
      </c>
      <c r="N189" s="57">
        <v>72686</v>
      </c>
      <c r="O189" s="57">
        <v>72686</v>
      </c>
      <c r="P189" s="57">
        <v>72686</v>
      </c>
      <c r="Q189" s="57">
        <v>72686</v>
      </c>
      <c r="R189" s="57">
        <v>72686</v>
      </c>
      <c r="S189" s="57">
        <v>72686</v>
      </c>
      <c r="T189" s="57">
        <v>72686</v>
      </c>
      <c r="U189" s="53">
        <v>72686</v>
      </c>
      <c r="V189" s="53">
        <f t="shared" si="13"/>
        <v>72686</v>
      </c>
      <c r="W189"/>
      <c r="X189"/>
      <c r="Y189"/>
      <c r="Z189"/>
      <c r="AA189"/>
      <c r="AB189"/>
      <c r="AC189"/>
      <c r="AD189"/>
      <c r="AE189"/>
      <c r="AF189"/>
      <c r="AG189"/>
      <c r="AH189"/>
      <c r="AI189"/>
      <c r="AJ189"/>
      <c r="AK189"/>
      <c r="AL189"/>
      <c r="AM189"/>
      <c r="AN189"/>
      <c r="AO189"/>
      <c r="AP189"/>
      <c r="AQ189"/>
      <c r="AR189"/>
      <c r="AS189"/>
      <c r="AT189"/>
      <c r="AU189"/>
      <c r="AV189"/>
      <c r="AW189"/>
      <c r="AX189"/>
      <c r="AY189"/>
      <c r="AZ189"/>
    </row>
    <row r="190" spans="1:256" x14ac:dyDescent="0.2">
      <c r="A190" s="50">
        <f t="shared" si="16"/>
        <v>54789</v>
      </c>
      <c r="B190" s="50">
        <f t="shared" si="16"/>
        <v>54789</v>
      </c>
      <c r="C190" s="50">
        <f t="shared" si="16"/>
        <v>54789</v>
      </c>
      <c r="D190"/>
      <c r="F190" s="57">
        <v>54789</v>
      </c>
      <c r="G190" s="57">
        <v>54789</v>
      </c>
      <c r="H190" s="57">
        <v>54789</v>
      </c>
      <c r="I190" s="57">
        <v>54789</v>
      </c>
      <c r="J190" s="57">
        <v>54789</v>
      </c>
      <c r="K190" s="57">
        <v>72686</v>
      </c>
      <c r="L190" s="57">
        <v>72686</v>
      </c>
      <c r="M190" s="57">
        <v>72686</v>
      </c>
      <c r="N190" s="57">
        <v>72686</v>
      </c>
      <c r="O190" s="57">
        <v>72686</v>
      </c>
      <c r="P190" s="57">
        <v>72686</v>
      </c>
      <c r="Q190" s="57">
        <v>72686</v>
      </c>
      <c r="R190" s="57">
        <v>72686</v>
      </c>
      <c r="S190" s="57">
        <v>72686</v>
      </c>
      <c r="T190" s="57">
        <v>72686</v>
      </c>
      <c r="U190" s="53">
        <v>72686</v>
      </c>
      <c r="V190" s="53">
        <f t="shared" si="13"/>
        <v>72686</v>
      </c>
      <c r="W190"/>
      <c r="X190"/>
      <c r="Y190"/>
      <c r="Z190"/>
      <c r="AA190"/>
      <c r="AB190"/>
      <c r="AC190"/>
      <c r="AD190"/>
      <c r="AE190"/>
      <c r="AF190"/>
      <c r="AG190"/>
      <c r="AH190"/>
      <c r="AI190"/>
      <c r="AJ190"/>
      <c r="AK190"/>
      <c r="AL190"/>
      <c r="AM190"/>
      <c r="AN190"/>
      <c r="AO190"/>
      <c r="AP190"/>
      <c r="AQ190"/>
      <c r="AR190"/>
      <c r="AS190"/>
      <c r="AT190"/>
      <c r="AU190"/>
      <c r="AV190"/>
      <c r="AW190"/>
      <c r="AX190"/>
      <c r="AY190"/>
      <c r="AZ190"/>
    </row>
    <row r="191" spans="1:256" s="54" customFormat="1" x14ac:dyDescent="0.2">
      <c r="A191" s="54">
        <f t="shared" si="16"/>
        <v>54789</v>
      </c>
      <c r="B191" s="54">
        <f t="shared" si="16"/>
        <v>54789</v>
      </c>
      <c r="C191" s="54">
        <f t="shared" si="16"/>
        <v>54789</v>
      </c>
      <c r="D191" s="55"/>
      <c r="E191" s="56"/>
      <c r="F191" s="57">
        <v>54789</v>
      </c>
      <c r="G191" s="57">
        <v>54789</v>
      </c>
      <c r="H191" s="57">
        <v>54789</v>
      </c>
      <c r="I191" s="57">
        <v>54789</v>
      </c>
      <c r="J191" s="57">
        <v>54789</v>
      </c>
      <c r="K191" s="57">
        <v>72686</v>
      </c>
      <c r="L191" s="57">
        <v>72686</v>
      </c>
      <c r="M191" s="57">
        <v>72686</v>
      </c>
      <c r="N191" s="57">
        <v>72686</v>
      </c>
      <c r="O191" s="57">
        <v>72686</v>
      </c>
      <c r="P191" s="57">
        <v>72686</v>
      </c>
      <c r="Q191" s="57">
        <v>72686</v>
      </c>
      <c r="R191" s="57">
        <v>72686</v>
      </c>
      <c r="S191" s="57">
        <v>72686</v>
      </c>
      <c r="T191" s="57">
        <v>72686</v>
      </c>
      <c r="U191" s="57">
        <v>72686</v>
      </c>
      <c r="V191" s="57">
        <f t="shared" si="13"/>
        <v>72686</v>
      </c>
      <c r="W191" s="55"/>
      <c r="X191" s="55"/>
      <c r="Y191" s="55"/>
      <c r="Z191" s="55"/>
      <c r="AA191" s="55"/>
      <c r="AB191" s="55"/>
      <c r="AC191" s="55"/>
      <c r="AD191" s="55"/>
      <c r="AE191" s="55"/>
      <c r="AF191" s="55"/>
      <c r="AG191" s="55"/>
      <c r="AH191" s="55"/>
      <c r="AI191" s="55"/>
      <c r="AJ191" s="55"/>
      <c r="AK191" s="55"/>
      <c r="AL191" s="55"/>
      <c r="AM191" s="55"/>
      <c r="AN191" s="55"/>
      <c r="AO191" s="55"/>
      <c r="AP191" s="55"/>
      <c r="AQ191" s="55"/>
      <c r="AR191" s="55"/>
      <c r="AS191" s="55"/>
      <c r="AT191" s="55"/>
      <c r="AU191" s="55"/>
      <c r="AV191" s="55"/>
      <c r="AW191" s="55"/>
      <c r="AX191" s="55"/>
      <c r="AY191" s="55"/>
      <c r="AZ191" s="55"/>
      <c r="IV191" s="55"/>
    </row>
    <row r="192" spans="1:256" s="58" customFormat="1" x14ac:dyDescent="0.2">
      <c r="A192" s="58">
        <f t="shared" si="16"/>
        <v>54789</v>
      </c>
      <c r="B192" s="58">
        <f t="shared" si="16"/>
        <v>54789</v>
      </c>
      <c r="C192" s="58">
        <f t="shared" si="16"/>
        <v>54789</v>
      </c>
      <c r="D192" s="38"/>
      <c r="E192" s="59"/>
      <c r="F192" s="57">
        <v>54789</v>
      </c>
      <c r="G192" s="57">
        <v>54789</v>
      </c>
      <c r="H192" s="57">
        <v>54789</v>
      </c>
      <c r="I192" s="57">
        <v>54789</v>
      </c>
      <c r="J192" s="57">
        <v>54789</v>
      </c>
      <c r="K192" s="57">
        <v>72686</v>
      </c>
      <c r="L192" s="57">
        <v>72686</v>
      </c>
      <c r="M192" s="57">
        <v>72686</v>
      </c>
      <c r="N192" s="57">
        <v>72686</v>
      </c>
      <c r="O192" s="57">
        <v>72686</v>
      </c>
      <c r="P192" s="57">
        <v>72686</v>
      </c>
      <c r="Q192" s="57">
        <v>72686</v>
      </c>
      <c r="R192" s="57">
        <v>72686</v>
      </c>
      <c r="S192" s="57">
        <v>72686</v>
      </c>
      <c r="T192" s="57">
        <v>72686</v>
      </c>
      <c r="U192" s="60">
        <v>72686</v>
      </c>
      <c r="V192" s="60">
        <f t="shared" si="13"/>
        <v>72686</v>
      </c>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IV192" s="38"/>
    </row>
    <row r="193" spans="1:256" x14ac:dyDescent="0.2">
      <c r="A193" s="50">
        <f t="shared" si="16"/>
        <v>54789</v>
      </c>
      <c r="B193" s="50">
        <f t="shared" si="16"/>
        <v>54789</v>
      </c>
      <c r="C193" s="50">
        <f t="shared" si="16"/>
        <v>54789</v>
      </c>
      <c r="D193"/>
      <c r="F193" s="57">
        <v>54789</v>
      </c>
      <c r="G193" s="57">
        <v>54789</v>
      </c>
      <c r="H193" s="57">
        <v>54789</v>
      </c>
      <c r="I193" s="57">
        <v>54789</v>
      </c>
      <c r="J193" s="57">
        <v>54789</v>
      </c>
      <c r="K193" s="57">
        <v>72686</v>
      </c>
      <c r="L193" s="57">
        <v>72686</v>
      </c>
      <c r="M193" s="57">
        <v>72686</v>
      </c>
      <c r="N193" s="57">
        <v>72686</v>
      </c>
      <c r="O193" s="57">
        <v>72686</v>
      </c>
      <c r="P193" s="57">
        <v>72686</v>
      </c>
      <c r="Q193" s="57">
        <v>72686</v>
      </c>
      <c r="R193" s="57">
        <v>72686</v>
      </c>
      <c r="S193" s="57">
        <v>72686</v>
      </c>
      <c r="T193" s="57">
        <v>72686</v>
      </c>
      <c r="U193" s="53">
        <v>72686</v>
      </c>
      <c r="V193" s="53">
        <f t="shared" si="13"/>
        <v>72686</v>
      </c>
      <c r="W193"/>
      <c r="X193"/>
      <c r="Y193"/>
      <c r="Z193"/>
      <c r="AA193"/>
      <c r="AB193"/>
      <c r="AC193"/>
      <c r="AD193"/>
      <c r="AE193"/>
      <c r="AF193"/>
      <c r="AG193"/>
      <c r="AH193"/>
      <c r="AI193"/>
      <c r="AJ193"/>
      <c r="AK193"/>
      <c r="AL193"/>
      <c r="AM193"/>
      <c r="AN193"/>
      <c r="AO193"/>
      <c r="AP193"/>
      <c r="AQ193"/>
      <c r="AR193"/>
      <c r="AS193"/>
      <c r="AT193"/>
      <c r="AU193"/>
      <c r="AV193"/>
      <c r="AW193"/>
      <c r="AX193"/>
      <c r="AY193"/>
      <c r="AZ193"/>
    </row>
    <row r="194" spans="1:256" x14ac:dyDescent="0.2">
      <c r="A194" s="50">
        <f t="shared" si="16"/>
        <v>54789</v>
      </c>
      <c r="B194" s="50">
        <f t="shared" si="16"/>
        <v>54789</v>
      </c>
      <c r="C194" s="50">
        <f t="shared" si="16"/>
        <v>54789</v>
      </c>
      <c r="D194"/>
      <c r="F194" s="57">
        <v>54789</v>
      </c>
      <c r="G194" s="57">
        <v>54789</v>
      </c>
      <c r="H194" s="57">
        <v>54789</v>
      </c>
      <c r="I194" s="57">
        <v>54789</v>
      </c>
      <c r="J194" s="57">
        <v>54789</v>
      </c>
      <c r="K194" s="57">
        <v>72686</v>
      </c>
      <c r="L194" s="57">
        <v>72686</v>
      </c>
      <c r="M194" s="57">
        <v>72686</v>
      </c>
      <c r="N194" s="57">
        <v>72686</v>
      </c>
      <c r="O194" s="57">
        <v>72686</v>
      </c>
      <c r="P194" s="57">
        <v>72686</v>
      </c>
      <c r="Q194" s="57">
        <v>72686</v>
      </c>
      <c r="R194" s="57">
        <v>72686</v>
      </c>
      <c r="S194" s="57">
        <v>72686</v>
      </c>
      <c r="T194" s="57">
        <v>72686</v>
      </c>
      <c r="U194" s="53">
        <v>72686</v>
      </c>
      <c r="V194" s="53">
        <f t="shared" si="13"/>
        <v>72686</v>
      </c>
      <c r="W194"/>
      <c r="X194"/>
      <c r="Y194"/>
      <c r="Z194"/>
      <c r="AA194"/>
      <c r="AB194"/>
      <c r="AC194"/>
      <c r="AD194"/>
      <c r="AE194"/>
      <c r="AF194"/>
      <c r="AG194"/>
      <c r="AH194"/>
      <c r="AI194"/>
      <c r="AJ194"/>
      <c r="AK194"/>
      <c r="AL194"/>
      <c r="AM194"/>
      <c r="AN194"/>
      <c r="AO194"/>
      <c r="AP194"/>
      <c r="AQ194"/>
      <c r="AR194"/>
      <c r="AS194"/>
      <c r="AT194"/>
      <c r="AU194"/>
      <c r="AV194"/>
      <c r="AW194"/>
      <c r="AX194"/>
      <c r="AY194"/>
      <c r="AZ194"/>
    </row>
    <row r="195" spans="1:256" s="54" customFormat="1" x14ac:dyDescent="0.2">
      <c r="A195" s="54">
        <f t="shared" si="16"/>
        <v>54789</v>
      </c>
      <c r="B195" s="54">
        <f t="shared" si="16"/>
        <v>54789</v>
      </c>
      <c r="C195" s="54">
        <f t="shared" si="16"/>
        <v>54789</v>
      </c>
      <c r="D195" s="55"/>
      <c r="E195" s="56"/>
      <c r="F195" s="57">
        <v>54789</v>
      </c>
      <c r="G195" s="57">
        <v>54789</v>
      </c>
      <c r="H195" s="57">
        <v>54789</v>
      </c>
      <c r="I195" s="57">
        <v>54789</v>
      </c>
      <c r="J195" s="57">
        <v>54789</v>
      </c>
      <c r="K195" s="57">
        <v>72686</v>
      </c>
      <c r="L195" s="57">
        <v>72686</v>
      </c>
      <c r="M195" s="57">
        <v>72686</v>
      </c>
      <c r="N195" s="57">
        <v>72686</v>
      </c>
      <c r="O195" s="57">
        <v>72686</v>
      </c>
      <c r="P195" s="57">
        <v>72686</v>
      </c>
      <c r="Q195" s="57">
        <v>72686</v>
      </c>
      <c r="R195" s="57">
        <v>72686</v>
      </c>
      <c r="S195" s="57">
        <v>72686</v>
      </c>
      <c r="T195" s="57">
        <v>72686</v>
      </c>
      <c r="U195" s="57">
        <v>72686</v>
      </c>
      <c r="V195" s="57">
        <f t="shared" si="13"/>
        <v>72686</v>
      </c>
      <c r="W195" s="55"/>
      <c r="X195" s="55"/>
      <c r="Y195" s="55"/>
      <c r="Z195" s="55"/>
      <c r="AA195" s="55"/>
      <c r="AB195" s="55"/>
      <c r="AC195" s="55"/>
      <c r="AD195" s="55"/>
      <c r="AE195" s="55"/>
      <c r="AF195" s="55"/>
      <c r="AG195" s="55"/>
      <c r="AH195" s="55"/>
      <c r="AI195" s="55"/>
      <c r="AJ195" s="55"/>
      <c r="AK195" s="55"/>
      <c r="AL195" s="55"/>
      <c r="AM195" s="55"/>
      <c r="AN195" s="55"/>
      <c r="AO195" s="55"/>
      <c r="AP195" s="55"/>
      <c r="AQ195" s="55"/>
      <c r="AR195" s="55"/>
      <c r="AS195" s="55"/>
      <c r="AT195" s="55"/>
      <c r="AU195" s="55"/>
      <c r="AV195" s="55"/>
      <c r="AW195" s="55"/>
      <c r="AX195" s="55"/>
      <c r="AY195" s="55"/>
      <c r="AZ195" s="55"/>
      <c r="IV195" s="55"/>
    </row>
    <row r="196" spans="1:256" s="58" customFormat="1" x14ac:dyDescent="0.2">
      <c r="A196" s="58">
        <f t="shared" si="16"/>
        <v>54789</v>
      </c>
      <c r="B196" s="58">
        <f t="shared" si="16"/>
        <v>54789</v>
      </c>
      <c r="C196" s="58">
        <f t="shared" si="16"/>
        <v>54789</v>
      </c>
      <c r="D196" s="38"/>
      <c r="E196" s="59"/>
      <c r="F196" s="57">
        <v>54789</v>
      </c>
      <c r="G196" s="57">
        <v>54789</v>
      </c>
      <c r="H196" s="57">
        <v>54789</v>
      </c>
      <c r="I196" s="57">
        <v>54789</v>
      </c>
      <c r="J196" s="57">
        <v>54789</v>
      </c>
      <c r="K196" s="57">
        <v>72686</v>
      </c>
      <c r="L196" s="57">
        <v>72686</v>
      </c>
      <c r="M196" s="57">
        <v>72686</v>
      </c>
      <c r="N196" s="57">
        <v>72686</v>
      </c>
      <c r="O196" s="57">
        <v>72686</v>
      </c>
      <c r="P196" s="57">
        <v>72686</v>
      </c>
      <c r="Q196" s="57">
        <v>72686</v>
      </c>
      <c r="R196" s="57">
        <v>72686</v>
      </c>
      <c r="S196" s="57">
        <v>72686</v>
      </c>
      <c r="T196" s="57">
        <v>72686</v>
      </c>
      <c r="U196" s="60">
        <v>72686</v>
      </c>
      <c r="V196" s="60">
        <f t="shared" ref="V196:V202" si="17">U197</f>
        <v>72686</v>
      </c>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IV196" s="38"/>
    </row>
    <row r="197" spans="1:256" x14ac:dyDescent="0.2">
      <c r="A197" s="50">
        <f t="shared" si="16"/>
        <v>54789</v>
      </c>
      <c r="B197" s="50">
        <f t="shared" si="16"/>
        <v>54789</v>
      </c>
      <c r="C197" s="50">
        <f t="shared" si="16"/>
        <v>54789</v>
      </c>
      <c r="D197"/>
      <c r="F197" s="57">
        <v>54789</v>
      </c>
      <c r="G197" s="57">
        <v>54789</v>
      </c>
      <c r="H197" s="57">
        <v>54789</v>
      </c>
      <c r="I197" s="57">
        <v>54789</v>
      </c>
      <c r="J197" s="57">
        <v>54789</v>
      </c>
      <c r="K197" s="57">
        <v>72686</v>
      </c>
      <c r="L197" s="57">
        <v>72686</v>
      </c>
      <c r="M197" s="57">
        <v>72686</v>
      </c>
      <c r="N197" s="57">
        <v>72686</v>
      </c>
      <c r="O197" s="57">
        <v>72686</v>
      </c>
      <c r="P197" s="57">
        <v>72686</v>
      </c>
      <c r="Q197" s="57">
        <v>72686</v>
      </c>
      <c r="R197" s="57">
        <v>72686</v>
      </c>
      <c r="S197" s="57">
        <v>72686</v>
      </c>
      <c r="T197" s="57">
        <v>72686</v>
      </c>
      <c r="U197" s="53">
        <v>72686</v>
      </c>
      <c r="V197" s="53">
        <f t="shared" si="17"/>
        <v>72686</v>
      </c>
      <c r="W197"/>
      <c r="X197"/>
      <c r="Y197"/>
      <c r="Z197"/>
      <c r="AA197"/>
      <c r="AB197"/>
      <c r="AC197"/>
      <c r="AD197"/>
      <c r="AE197"/>
      <c r="AF197"/>
      <c r="AG197"/>
      <c r="AH197"/>
      <c r="AI197"/>
      <c r="AJ197"/>
      <c r="AK197"/>
      <c r="AL197"/>
      <c r="AM197"/>
      <c r="AN197"/>
      <c r="AO197"/>
      <c r="AP197"/>
      <c r="AQ197"/>
      <c r="AR197"/>
      <c r="AS197"/>
      <c r="AT197"/>
      <c r="AU197"/>
      <c r="AV197"/>
      <c r="AW197"/>
      <c r="AX197"/>
      <c r="AY197"/>
      <c r="AZ197"/>
    </row>
    <row r="198" spans="1:256" x14ac:dyDescent="0.2">
      <c r="A198" s="50">
        <f t="shared" si="16"/>
        <v>54789</v>
      </c>
      <c r="B198" s="50">
        <f t="shared" si="16"/>
        <v>54789</v>
      </c>
      <c r="C198" s="50">
        <f t="shared" si="16"/>
        <v>54789</v>
      </c>
      <c r="D198"/>
      <c r="F198" s="57">
        <v>54789</v>
      </c>
      <c r="G198" s="57">
        <v>54789</v>
      </c>
      <c r="H198" s="57">
        <v>54789</v>
      </c>
      <c r="I198" s="57">
        <v>54789</v>
      </c>
      <c r="J198" s="57">
        <v>54789</v>
      </c>
      <c r="K198" s="57">
        <v>72686</v>
      </c>
      <c r="L198" s="57">
        <v>72686</v>
      </c>
      <c r="M198" s="57">
        <v>72686</v>
      </c>
      <c r="N198" s="57">
        <v>72686</v>
      </c>
      <c r="O198" s="57">
        <v>72686</v>
      </c>
      <c r="P198" s="57">
        <v>72686</v>
      </c>
      <c r="Q198" s="57">
        <v>72686</v>
      </c>
      <c r="R198" s="57">
        <v>72686</v>
      </c>
      <c r="S198" s="57">
        <v>72686</v>
      </c>
      <c r="T198" s="57">
        <v>72686</v>
      </c>
      <c r="U198" s="53">
        <v>72686</v>
      </c>
      <c r="V198" s="53">
        <f t="shared" si="17"/>
        <v>72686</v>
      </c>
      <c r="W198"/>
      <c r="X198"/>
      <c r="Y198"/>
      <c r="Z198"/>
      <c r="AA198"/>
      <c r="AB198"/>
      <c r="AC198"/>
      <c r="AD198"/>
      <c r="AE198"/>
      <c r="AF198"/>
      <c r="AG198"/>
      <c r="AH198"/>
      <c r="AI198"/>
      <c r="AJ198"/>
      <c r="AK198"/>
      <c r="AL198"/>
      <c r="AM198"/>
      <c r="AN198"/>
      <c r="AO198"/>
      <c r="AP198"/>
      <c r="AQ198"/>
      <c r="AR198"/>
      <c r="AS198"/>
      <c r="AT198"/>
      <c r="AU198"/>
      <c r="AV198"/>
      <c r="AW198"/>
      <c r="AX198"/>
      <c r="AY198"/>
      <c r="AZ198"/>
    </row>
    <row r="199" spans="1:256" s="54" customFormat="1" x14ac:dyDescent="0.2">
      <c r="A199" s="54">
        <f t="shared" si="16"/>
        <v>54789</v>
      </c>
      <c r="B199" s="54">
        <f t="shared" si="16"/>
        <v>54789</v>
      </c>
      <c r="C199" s="54">
        <f t="shared" si="16"/>
        <v>54789</v>
      </c>
      <c r="D199" s="55"/>
      <c r="E199" s="56"/>
      <c r="F199" s="57">
        <v>54789</v>
      </c>
      <c r="G199" s="57">
        <v>54789</v>
      </c>
      <c r="H199" s="57">
        <v>54789</v>
      </c>
      <c r="I199" s="57">
        <v>54789</v>
      </c>
      <c r="J199" s="57">
        <v>54789</v>
      </c>
      <c r="K199" s="57">
        <v>72686</v>
      </c>
      <c r="L199" s="57">
        <v>72686</v>
      </c>
      <c r="M199" s="57">
        <v>72686</v>
      </c>
      <c r="N199" s="57">
        <v>72686</v>
      </c>
      <c r="O199" s="57">
        <v>72686</v>
      </c>
      <c r="P199" s="57">
        <v>72686</v>
      </c>
      <c r="Q199" s="57">
        <v>72686</v>
      </c>
      <c r="R199" s="57">
        <v>72686</v>
      </c>
      <c r="S199" s="57">
        <v>72686</v>
      </c>
      <c r="T199" s="57">
        <v>72686</v>
      </c>
      <c r="U199" s="57">
        <v>72686</v>
      </c>
      <c r="V199" s="57">
        <f t="shared" si="17"/>
        <v>72686</v>
      </c>
      <c r="W199" s="55"/>
      <c r="X199" s="55"/>
      <c r="Y199" s="55"/>
      <c r="Z199" s="55"/>
      <c r="AA199" s="55"/>
      <c r="AB199" s="55"/>
      <c r="AC199" s="55"/>
      <c r="AD199" s="55"/>
      <c r="AE199" s="55"/>
      <c r="AF199" s="55"/>
      <c r="AG199" s="55"/>
      <c r="AH199" s="55"/>
      <c r="AI199" s="55"/>
      <c r="AJ199" s="55"/>
      <c r="AK199" s="55"/>
      <c r="AL199" s="55"/>
      <c r="AM199" s="55"/>
      <c r="AN199" s="55"/>
      <c r="AO199" s="55"/>
      <c r="AP199" s="55"/>
      <c r="AQ199" s="55"/>
      <c r="AR199" s="55"/>
      <c r="AS199" s="55"/>
      <c r="AT199" s="55"/>
      <c r="AU199" s="55"/>
      <c r="AV199" s="55"/>
      <c r="AW199" s="55"/>
      <c r="AX199" s="55"/>
      <c r="AY199" s="55"/>
      <c r="AZ199" s="55"/>
      <c r="IV199" s="55"/>
    </row>
    <row r="200" spans="1:256" s="58" customFormat="1" x14ac:dyDescent="0.2">
      <c r="A200" s="58">
        <f t="shared" si="16"/>
        <v>54789</v>
      </c>
      <c r="B200" s="58">
        <f t="shared" si="16"/>
        <v>54789</v>
      </c>
      <c r="C200" s="58">
        <f t="shared" si="16"/>
        <v>54789</v>
      </c>
      <c r="D200" s="38"/>
      <c r="E200" s="59"/>
      <c r="F200" s="57">
        <v>54789</v>
      </c>
      <c r="G200" s="57">
        <v>54789</v>
      </c>
      <c r="H200" s="57">
        <v>54789</v>
      </c>
      <c r="I200" s="57">
        <v>54789</v>
      </c>
      <c r="J200" s="57">
        <v>54789</v>
      </c>
      <c r="K200" s="57">
        <v>72686</v>
      </c>
      <c r="L200" s="57">
        <v>72686</v>
      </c>
      <c r="M200" s="57">
        <v>72686</v>
      </c>
      <c r="N200" s="57">
        <v>72686</v>
      </c>
      <c r="O200" s="57">
        <v>72686</v>
      </c>
      <c r="P200" s="57">
        <v>72686</v>
      </c>
      <c r="Q200" s="57">
        <v>72686</v>
      </c>
      <c r="R200" s="57">
        <v>72686</v>
      </c>
      <c r="S200" s="57">
        <v>72686</v>
      </c>
      <c r="T200" s="57">
        <v>72686</v>
      </c>
      <c r="U200" s="60">
        <v>72686</v>
      </c>
      <c r="V200" s="60">
        <f t="shared" si="17"/>
        <v>72686</v>
      </c>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IV200" s="38"/>
    </row>
    <row r="201" spans="1:256" s="54" customFormat="1" x14ac:dyDescent="0.2">
      <c r="A201" s="54">
        <f t="shared" si="16"/>
        <v>54789</v>
      </c>
      <c r="B201" s="54">
        <f t="shared" si="16"/>
        <v>54789</v>
      </c>
      <c r="C201" s="54">
        <f t="shared" si="16"/>
        <v>54789</v>
      </c>
      <c r="D201" s="55"/>
      <c r="E201" s="56"/>
      <c r="F201" s="57">
        <v>54789</v>
      </c>
      <c r="G201" s="57">
        <v>54789</v>
      </c>
      <c r="H201" s="57">
        <v>54789</v>
      </c>
      <c r="I201" s="57">
        <v>54789</v>
      </c>
      <c r="J201" s="57">
        <v>54789</v>
      </c>
      <c r="K201" s="57">
        <v>72686</v>
      </c>
      <c r="L201" s="57">
        <v>72686</v>
      </c>
      <c r="M201" s="57">
        <v>72686</v>
      </c>
      <c r="N201" s="57">
        <v>72686</v>
      </c>
      <c r="O201" s="57">
        <v>72686</v>
      </c>
      <c r="P201" s="57">
        <v>72686</v>
      </c>
      <c r="Q201" s="57">
        <v>72686</v>
      </c>
      <c r="R201" s="57">
        <v>72686</v>
      </c>
      <c r="S201" s="57">
        <v>72686</v>
      </c>
      <c r="T201" s="57">
        <v>72686</v>
      </c>
      <c r="U201" s="57">
        <v>72686</v>
      </c>
      <c r="V201" s="57">
        <f t="shared" si="17"/>
        <v>72686</v>
      </c>
      <c r="W201" s="55"/>
      <c r="X201" s="55"/>
      <c r="Y201" s="55"/>
      <c r="Z201" s="55"/>
      <c r="AA201" s="55"/>
      <c r="AB201" s="55"/>
      <c r="AC201" s="55"/>
      <c r="AD201" s="55"/>
      <c r="AE201" s="55"/>
      <c r="AF201" s="55"/>
      <c r="AG201" s="55"/>
      <c r="AH201" s="55"/>
      <c r="AI201" s="55"/>
      <c r="AJ201" s="55"/>
      <c r="AK201" s="55"/>
      <c r="AL201" s="55"/>
      <c r="AM201" s="55"/>
      <c r="AN201" s="55"/>
      <c r="AO201" s="55"/>
      <c r="AP201" s="55"/>
      <c r="AQ201" s="55"/>
      <c r="AR201" s="55"/>
      <c r="AS201" s="55"/>
      <c r="AT201" s="55"/>
      <c r="AU201" s="55"/>
      <c r="AV201" s="55"/>
      <c r="AW201" s="55"/>
      <c r="AX201" s="55"/>
      <c r="AY201" s="55"/>
      <c r="AZ201" s="55"/>
      <c r="IV201" s="55"/>
    </row>
    <row r="202" spans="1:256" s="58" customFormat="1" x14ac:dyDescent="0.2">
      <c r="A202" s="58">
        <f t="shared" si="16"/>
        <v>54789</v>
      </c>
      <c r="B202" s="58">
        <f t="shared" si="16"/>
        <v>54789</v>
      </c>
      <c r="C202" s="58">
        <f t="shared" si="16"/>
        <v>54789</v>
      </c>
      <c r="D202" s="38"/>
      <c r="E202" s="59"/>
      <c r="F202" s="57">
        <v>54789</v>
      </c>
      <c r="G202" s="57">
        <v>54789</v>
      </c>
      <c r="H202" s="57">
        <v>54789</v>
      </c>
      <c r="I202" s="57">
        <v>54789</v>
      </c>
      <c r="J202" s="57">
        <v>54789</v>
      </c>
      <c r="K202" s="57">
        <v>72686</v>
      </c>
      <c r="L202" s="57">
        <v>72686</v>
      </c>
      <c r="M202" s="57">
        <v>72686</v>
      </c>
      <c r="N202" s="57">
        <v>72686</v>
      </c>
      <c r="O202" s="57">
        <v>72686</v>
      </c>
      <c r="P202" s="57">
        <v>72686</v>
      </c>
      <c r="Q202" s="57">
        <v>72686</v>
      </c>
      <c r="R202" s="57">
        <v>72686</v>
      </c>
      <c r="S202" s="57">
        <v>72686</v>
      </c>
      <c r="T202" s="57">
        <v>72686</v>
      </c>
      <c r="U202" s="60">
        <v>72686</v>
      </c>
      <c r="V202" s="60">
        <f t="shared" si="17"/>
        <v>0</v>
      </c>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IV202" s="38"/>
    </row>
  </sheetData>
  <sheetProtection selectLockedCells="1" selectUnlockedCells="1"/>
  <phoneticPr fontId="13" type="noConversion"/>
  <pageMargins left="0.27569444444444446" right="0.27569444444444446" top="0.35416666666666669" bottom="0.35416666666666669" header="0.51180555555555551" footer="0.51180555555555551"/>
  <pageSetup paperSize="9" orientation="landscape"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3"/>
  <dimension ref="A1:C1001"/>
  <sheetViews>
    <sheetView workbookViewId="0"/>
  </sheetViews>
  <sheetFormatPr baseColWidth="10" defaultRowHeight="12.75" x14ac:dyDescent="0.2"/>
  <sheetData>
    <row r="1" spans="1:3" x14ac:dyDescent="0.2">
      <c r="A1" s="105" t="s">
        <v>201</v>
      </c>
    </row>
    <row r="2" spans="1:3" x14ac:dyDescent="0.2">
      <c r="A2" t="str">
        <f t="array" ref="A2:A1001">IF(Événements!$A$2:$A$1001="","",Événements!$A$2:$A$1001)</f>
        <v/>
      </c>
      <c r="B2" t="str">
        <f t="array" ref="B2:B1001">IF(Événements!$B$2:$B$1001="","",Événements!$B$2:$B$1001)</f>
        <v/>
      </c>
      <c r="C2" t="str">
        <f>IF(A2="","",B2&amp;IFERROR(" "&amp;VLOOKUP(A2,A3:C$1001,3,0),""))</f>
        <v/>
      </c>
    </row>
    <row r="3" spans="1:3" x14ac:dyDescent="0.2">
      <c r="A3" t="str">
        <v/>
      </c>
      <c r="B3" t="str">
        <v/>
      </c>
      <c r="C3" t="str">
        <f>IF(A3="","",B3&amp;IFERROR(" "&amp;VLOOKUP(A3,A4:C$1001,3,0),""))</f>
        <v/>
      </c>
    </row>
    <row r="4" spans="1:3" x14ac:dyDescent="0.2">
      <c r="A4" t="str">
        <v/>
      </c>
      <c r="B4" t="str">
        <v/>
      </c>
      <c r="C4" t="str">
        <f>IF(A4="","",B4&amp;IFERROR(" "&amp;VLOOKUP(A4,A5:C$1001,3,0),""))</f>
        <v/>
      </c>
    </row>
    <row r="5" spans="1:3" x14ac:dyDescent="0.2">
      <c r="A5" t="str">
        <v/>
      </c>
      <c r="B5" t="str">
        <v/>
      </c>
      <c r="C5" t="str">
        <f>IF(A5="","",B5&amp;IFERROR(" "&amp;VLOOKUP(A5,A6:C$1001,3,0),""))</f>
        <v/>
      </c>
    </row>
    <row r="6" spans="1:3" x14ac:dyDescent="0.2">
      <c r="A6" t="str">
        <v/>
      </c>
      <c r="B6" t="str">
        <v/>
      </c>
      <c r="C6" t="str">
        <f>IF(A6="","",B6&amp;IFERROR(" "&amp;VLOOKUP(A6,A7:C$1001,3,0),""))</f>
        <v/>
      </c>
    </row>
    <row r="7" spans="1:3" x14ac:dyDescent="0.2">
      <c r="A7" t="str">
        <v/>
      </c>
      <c r="B7" t="str">
        <v/>
      </c>
      <c r="C7" t="str">
        <f>IF(A7="","",B7&amp;IFERROR(" "&amp;VLOOKUP(A7,A8:C$1001,3,0),""))</f>
        <v/>
      </c>
    </row>
    <row r="8" spans="1:3" x14ac:dyDescent="0.2">
      <c r="A8" t="str">
        <v/>
      </c>
      <c r="B8" t="str">
        <v/>
      </c>
      <c r="C8" t="str">
        <f>IF(A8="","",B8&amp;IFERROR(" "&amp;VLOOKUP(A8,A9:C$1001,3,0),""))</f>
        <v/>
      </c>
    </row>
    <row r="9" spans="1:3" x14ac:dyDescent="0.2">
      <c r="A9" t="str">
        <v/>
      </c>
      <c r="B9" t="str">
        <v/>
      </c>
      <c r="C9" t="str">
        <f>IF(A9="","",B9&amp;IFERROR(" "&amp;VLOOKUP(A9,A10:C$1001,3,0),""))</f>
        <v/>
      </c>
    </row>
    <row r="10" spans="1:3" x14ac:dyDescent="0.2">
      <c r="A10" t="str">
        <v/>
      </c>
      <c r="B10" t="str">
        <v/>
      </c>
      <c r="C10" t="str">
        <f>IF(A10="","",B10&amp;IFERROR(" "&amp;VLOOKUP(A10,A11:C$1001,3,0),""))</f>
        <v/>
      </c>
    </row>
    <row r="11" spans="1:3" x14ac:dyDescent="0.2">
      <c r="A11" t="str">
        <v/>
      </c>
      <c r="B11" t="str">
        <v/>
      </c>
      <c r="C11" t="str">
        <f>IF(A11="","",B11&amp;IFERROR(" "&amp;VLOOKUP(A11,A12:C$1001,3,0),""))</f>
        <v/>
      </c>
    </row>
    <row r="12" spans="1:3" x14ac:dyDescent="0.2">
      <c r="A12" t="str">
        <v/>
      </c>
      <c r="B12" t="str">
        <v/>
      </c>
      <c r="C12" t="str">
        <f>IF(A12="","",B12&amp;IFERROR(" "&amp;VLOOKUP(A12,A13:C$1001,3,0),""))</f>
        <v/>
      </c>
    </row>
    <row r="13" spans="1:3" x14ac:dyDescent="0.2">
      <c r="A13" t="str">
        <v/>
      </c>
      <c r="B13" t="str">
        <v/>
      </c>
      <c r="C13" t="str">
        <f>IF(A13="","",B13&amp;IFERROR(" "&amp;VLOOKUP(A13,A14:C$1001,3,0),""))</f>
        <v/>
      </c>
    </row>
    <row r="14" spans="1:3" x14ac:dyDescent="0.2">
      <c r="A14" t="str">
        <v/>
      </c>
      <c r="B14" t="str">
        <v/>
      </c>
      <c r="C14" t="str">
        <f>IF(A14="","",B14&amp;IFERROR(" "&amp;VLOOKUP(A14,A15:C$1001,3,0),""))</f>
        <v/>
      </c>
    </row>
    <row r="15" spans="1:3" x14ac:dyDescent="0.2">
      <c r="A15" t="str">
        <v/>
      </c>
      <c r="B15" t="str">
        <v/>
      </c>
      <c r="C15" t="str">
        <f>IF(A15="","",B15&amp;IFERROR(" "&amp;VLOOKUP(A15,A16:C$1001,3,0),""))</f>
        <v/>
      </c>
    </row>
    <row r="16" spans="1:3" x14ac:dyDescent="0.2">
      <c r="A16" t="str">
        <v/>
      </c>
      <c r="B16" t="str">
        <v/>
      </c>
      <c r="C16" t="str">
        <f>IF(A16="","",B16&amp;IFERROR(" "&amp;VLOOKUP(A16,A17:C$1001,3,0),""))</f>
        <v/>
      </c>
    </row>
    <row r="17" spans="1:3" x14ac:dyDescent="0.2">
      <c r="A17" t="str">
        <v/>
      </c>
      <c r="B17" t="str">
        <v/>
      </c>
      <c r="C17" t="str">
        <f>IF(A17="","",B17&amp;IFERROR(" "&amp;VLOOKUP(A17,A18:C$1001,3,0),""))</f>
        <v/>
      </c>
    </row>
    <row r="18" spans="1:3" x14ac:dyDescent="0.2">
      <c r="A18" t="str">
        <v/>
      </c>
      <c r="B18" t="str">
        <v/>
      </c>
      <c r="C18" t="str">
        <f>IF(A18="","",B18&amp;IFERROR(" "&amp;VLOOKUP(A18,A19:C$1001,3,0),""))</f>
        <v/>
      </c>
    </row>
    <row r="19" spans="1:3" x14ac:dyDescent="0.2">
      <c r="A19" t="str">
        <v/>
      </c>
      <c r="B19" t="str">
        <v/>
      </c>
      <c r="C19" t="str">
        <f>IF(A19="","",B19&amp;IFERROR(" "&amp;VLOOKUP(A19,A20:C$1001,3,0),""))</f>
        <v/>
      </c>
    </row>
    <row r="20" spans="1:3" x14ac:dyDescent="0.2">
      <c r="A20" t="str">
        <v/>
      </c>
      <c r="B20" t="str">
        <v/>
      </c>
      <c r="C20" t="str">
        <f>IF(A20="","",B20&amp;IFERROR(" "&amp;VLOOKUP(A20,A21:C$1001,3,0),""))</f>
        <v/>
      </c>
    </row>
    <row r="21" spans="1:3" x14ac:dyDescent="0.2">
      <c r="A21" t="str">
        <v/>
      </c>
      <c r="B21" t="str">
        <v/>
      </c>
      <c r="C21" t="str">
        <f>IF(A21="","",B21&amp;IFERROR(" "&amp;VLOOKUP(A21,A22:C$1001,3,0),""))</f>
        <v/>
      </c>
    </row>
    <row r="22" spans="1:3" x14ac:dyDescent="0.2">
      <c r="A22" t="str">
        <v/>
      </c>
      <c r="B22" t="str">
        <v/>
      </c>
      <c r="C22" t="str">
        <f>IF(A22="","",B22&amp;IFERROR(" "&amp;VLOOKUP(A22,A23:C$1001,3,0),""))</f>
        <v/>
      </c>
    </row>
    <row r="23" spans="1:3" x14ac:dyDescent="0.2">
      <c r="A23" t="str">
        <v/>
      </c>
      <c r="B23" t="str">
        <v/>
      </c>
      <c r="C23" t="str">
        <f>IF(A23="","",B23&amp;IFERROR(" "&amp;VLOOKUP(A23,A24:C$1001,3,0),""))</f>
        <v/>
      </c>
    </row>
    <row r="24" spans="1:3" x14ac:dyDescent="0.2">
      <c r="A24" t="str">
        <v/>
      </c>
      <c r="B24" t="str">
        <v/>
      </c>
      <c r="C24" t="str">
        <f>IF(A24="","",B24&amp;IFERROR(" "&amp;VLOOKUP(A24,A25:C$1001,3,0),""))</f>
        <v/>
      </c>
    </row>
    <row r="25" spans="1:3" x14ac:dyDescent="0.2">
      <c r="A25" t="str">
        <v/>
      </c>
      <c r="B25" t="str">
        <v/>
      </c>
      <c r="C25" t="str">
        <f>IF(A25="","",B25&amp;IFERROR(" "&amp;VLOOKUP(A25,A26:C$1001,3,0),""))</f>
        <v/>
      </c>
    </row>
    <row r="26" spans="1:3" x14ac:dyDescent="0.2">
      <c r="A26" t="str">
        <v/>
      </c>
      <c r="B26" t="str">
        <v/>
      </c>
      <c r="C26" t="str">
        <f>IF(A26="","",B26&amp;IFERROR(" "&amp;VLOOKUP(A26,A27:C$1001,3,0),""))</f>
        <v/>
      </c>
    </row>
    <row r="27" spans="1:3" x14ac:dyDescent="0.2">
      <c r="A27" t="str">
        <v/>
      </c>
      <c r="B27" t="str">
        <v/>
      </c>
      <c r="C27" t="str">
        <f>IF(A27="","",B27&amp;IFERROR(" "&amp;VLOOKUP(A27,A28:C$1001,3,0),""))</f>
        <v/>
      </c>
    </row>
    <row r="28" spans="1:3" x14ac:dyDescent="0.2">
      <c r="A28" t="str">
        <v/>
      </c>
      <c r="B28" t="str">
        <v/>
      </c>
      <c r="C28" t="str">
        <f>IF(A28="","",B28&amp;IFERROR(" "&amp;VLOOKUP(A28,A29:C$1001,3,0),""))</f>
        <v/>
      </c>
    </row>
    <row r="29" spans="1:3" x14ac:dyDescent="0.2">
      <c r="A29" t="str">
        <v/>
      </c>
      <c r="B29" t="str">
        <v/>
      </c>
      <c r="C29" t="str">
        <f>IF(A29="","",B29&amp;IFERROR(" "&amp;VLOOKUP(A29,A30:C$1001,3,0),""))</f>
        <v/>
      </c>
    </row>
    <row r="30" spans="1:3" x14ac:dyDescent="0.2">
      <c r="A30" t="str">
        <v/>
      </c>
      <c r="B30" t="str">
        <v/>
      </c>
      <c r="C30" t="str">
        <f>IF(A30="","",B30&amp;IFERROR(" "&amp;VLOOKUP(A30,A31:C$1001,3,0),""))</f>
        <v/>
      </c>
    </row>
    <row r="31" spans="1:3" x14ac:dyDescent="0.2">
      <c r="A31" t="str">
        <v/>
      </c>
      <c r="B31" t="str">
        <v/>
      </c>
      <c r="C31" t="str">
        <f>IF(A31="","",B31&amp;IFERROR(" "&amp;VLOOKUP(A31,A32:C$1001,3,0),""))</f>
        <v/>
      </c>
    </row>
    <row r="32" spans="1:3" x14ac:dyDescent="0.2">
      <c r="A32" t="str">
        <v/>
      </c>
      <c r="B32" t="str">
        <v/>
      </c>
      <c r="C32" t="str">
        <f>IF(A32="","",B32&amp;IFERROR(" "&amp;VLOOKUP(A32,A33:C$1001,3,0),""))</f>
        <v/>
      </c>
    </row>
    <row r="33" spans="1:3" x14ac:dyDescent="0.2">
      <c r="A33" t="str">
        <v/>
      </c>
      <c r="B33" t="str">
        <v/>
      </c>
      <c r="C33" t="str">
        <f>IF(A33="","",B33&amp;IFERROR(" "&amp;VLOOKUP(A33,A34:C$1001,3,0),""))</f>
        <v/>
      </c>
    </row>
    <row r="34" spans="1:3" x14ac:dyDescent="0.2">
      <c r="A34" t="str">
        <v/>
      </c>
      <c r="B34" t="str">
        <v/>
      </c>
      <c r="C34" t="str">
        <f>IF(A34="","",B34&amp;IFERROR(" "&amp;VLOOKUP(A34,A35:C$1001,3,0),""))</f>
        <v/>
      </c>
    </row>
    <row r="35" spans="1:3" x14ac:dyDescent="0.2">
      <c r="A35" t="str">
        <v/>
      </c>
      <c r="B35" t="str">
        <v/>
      </c>
      <c r="C35" t="str">
        <f>IF(A35="","",B35&amp;IFERROR(" "&amp;VLOOKUP(A35,A36:C$1001,3,0),""))</f>
        <v/>
      </c>
    </row>
    <row r="36" spans="1:3" x14ac:dyDescent="0.2">
      <c r="A36" t="str">
        <v/>
      </c>
      <c r="B36" t="str">
        <v/>
      </c>
      <c r="C36" t="str">
        <f>IF(A36="","",B36&amp;IFERROR(" "&amp;VLOOKUP(A36,A37:C$1001,3,0),""))</f>
        <v/>
      </c>
    </row>
    <row r="37" spans="1:3" x14ac:dyDescent="0.2">
      <c r="A37" t="str">
        <v/>
      </c>
      <c r="B37" t="str">
        <v/>
      </c>
      <c r="C37" t="str">
        <f>IF(A37="","",B37&amp;IFERROR(" "&amp;VLOOKUP(A37,A38:C$1001,3,0),""))</f>
        <v/>
      </c>
    </row>
    <row r="38" spans="1:3" x14ac:dyDescent="0.2">
      <c r="A38" t="str">
        <v/>
      </c>
      <c r="B38" t="str">
        <v/>
      </c>
      <c r="C38" t="str">
        <f>IF(A38="","",B38&amp;IFERROR(" "&amp;VLOOKUP(A38,A39:C$1001,3,0),""))</f>
        <v/>
      </c>
    </row>
    <row r="39" spans="1:3" x14ac:dyDescent="0.2">
      <c r="A39" t="str">
        <v/>
      </c>
      <c r="B39" t="str">
        <v/>
      </c>
      <c r="C39" t="str">
        <f>IF(A39="","",B39&amp;IFERROR(" "&amp;VLOOKUP(A39,A40:C$1001,3,0),""))</f>
        <v/>
      </c>
    </row>
    <row r="40" spans="1:3" x14ac:dyDescent="0.2">
      <c r="A40" t="str">
        <v/>
      </c>
      <c r="B40" t="str">
        <v/>
      </c>
      <c r="C40" t="str">
        <f>IF(A40="","",B40&amp;IFERROR(" "&amp;VLOOKUP(A40,A41:C$1001,3,0),""))</f>
        <v/>
      </c>
    </row>
    <row r="41" spans="1:3" x14ac:dyDescent="0.2">
      <c r="A41" t="str">
        <v/>
      </c>
      <c r="B41" t="str">
        <v/>
      </c>
      <c r="C41" t="str">
        <f>IF(A41="","",B41&amp;IFERROR(" "&amp;VLOOKUP(A41,A42:C$1001,3,0),""))</f>
        <v/>
      </c>
    </row>
    <row r="42" spans="1:3" x14ac:dyDescent="0.2">
      <c r="A42" t="str">
        <v/>
      </c>
      <c r="B42" t="str">
        <v/>
      </c>
      <c r="C42" t="str">
        <f>IF(A42="","",B42&amp;IFERROR(" "&amp;VLOOKUP(A42,A43:C$1001,3,0),""))</f>
        <v/>
      </c>
    </row>
    <row r="43" spans="1:3" x14ac:dyDescent="0.2">
      <c r="A43" t="str">
        <v/>
      </c>
      <c r="B43" t="str">
        <v/>
      </c>
      <c r="C43" t="str">
        <f>IF(A43="","",B43&amp;IFERROR(" "&amp;VLOOKUP(A43,A44:C$1001,3,0),""))</f>
        <v/>
      </c>
    </row>
    <row r="44" spans="1:3" x14ac:dyDescent="0.2">
      <c r="A44" t="str">
        <v/>
      </c>
      <c r="B44" t="str">
        <v/>
      </c>
      <c r="C44" t="str">
        <f>IF(A44="","",B44&amp;IFERROR(" "&amp;VLOOKUP(A44,A45:C$1001,3,0),""))</f>
        <v/>
      </c>
    </row>
    <row r="45" spans="1:3" x14ac:dyDescent="0.2">
      <c r="A45" t="str">
        <v/>
      </c>
      <c r="B45" t="str">
        <v/>
      </c>
      <c r="C45" t="str">
        <f>IF(A45="","",B45&amp;IFERROR(" "&amp;VLOOKUP(A45,A46:C$1001,3,0),""))</f>
        <v/>
      </c>
    </row>
    <row r="46" spans="1:3" x14ac:dyDescent="0.2">
      <c r="A46" t="str">
        <v/>
      </c>
      <c r="B46" t="str">
        <v/>
      </c>
      <c r="C46" t="str">
        <f>IF(A46="","",B46&amp;IFERROR(" "&amp;VLOOKUP(A46,A47:C$1001,3,0),""))</f>
        <v/>
      </c>
    </row>
    <row r="47" spans="1:3" x14ac:dyDescent="0.2">
      <c r="A47" t="str">
        <v/>
      </c>
      <c r="B47" t="str">
        <v/>
      </c>
      <c r="C47" t="str">
        <f>IF(A47="","",B47&amp;IFERROR(" "&amp;VLOOKUP(A47,A48:C$1001,3,0),""))</f>
        <v/>
      </c>
    </row>
    <row r="48" spans="1:3" x14ac:dyDescent="0.2">
      <c r="A48" t="str">
        <v/>
      </c>
      <c r="B48" t="str">
        <v/>
      </c>
      <c r="C48" t="str">
        <f>IF(A48="","",B48&amp;IFERROR(" "&amp;VLOOKUP(A48,A49:C$1001,3,0),""))</f>
        <v/>
      </c>
    </row>
    <row r="49" spans="1:3" x14ac:dyDescent="0.2">
      <c r="A49" t="str">
        <v/>
      </c>
      <c r="B49" t="str">
        <v/>
      </c>
      <c r="C49" t="str">
        <f>IF(A49="","",B49&amp;IFERROR(" "&amp;VLOOKUP(A49,A50:C$1001,3,0),""))</f>
        <v/>
      </c>
    </row>
    <row r="50" spans="1:3" x14ac:dyDescent="0.2">
      <c r="A50" t="str">
        <v/>
      </c>
      <c r="B50" t="str">
        <v/>
      </c>
      <c r="C50" t="str">
        <f>IF(A50="","",B50&amp;IFERROR(" "&amp;VLOOKUP(A50,A51:C$1001,3,0),""))</f>
        <v/>
      </c>
    </row>
    <row r="51" spans="1:3" x14ac:dyDescent="0.2">
      <c r="A51" t="str">
        <v/>
      </c>
      <c r="B51" t="str">
        <v/>
      </c>
      <c r="C51" t="str">
        <f>IF(A51="","",B51&amp;IFERROR(" "&amp;VLOOKUP(A51,A52:C$1001,3,0),""))</f>
        <v/>
      </c>
    </row>
    <row r="52" spans="1:3" x14ac:dyDescent="0.2">
      <c r="A52" t="str">
        <v/>
      </c>
      <c r="B52" t="str">
        <v/>
      </c>
      <c r="C52" t="str">
        <f>IF(A52="","",B52&amp;IFERROR(" "&amp;VLOOKUP(A52,A53:C$1001,3,0),""))</f>
        <v/>
      </c>
    </row>
    <row r="53" spans="1:3" x14ac:dyDescent="0.2">
      <c r="A53" t="str">
        <v/>
      </c>
      <c r="B53" t="str">
        <v/>
      </c>
      <c r="C53" t="str">
        <f>IF(A53="","",B53&amp;IFERROR(" "&amp;VLOOKUP(A53,A54:C$1001,3,0),""))</f>
        <v/>
      </c>
    </row>
    <row r="54" spans="1:3" x14ac:dyDescent="0.2">
      <c r="A54" t="str">
        <v/>
      </c>
      <c r="B54" t="str">
        <v/>
      </c>
      <c r="C54" t="str">
        <f>IF(A54="","",B54&amp;IFERROR(" "&amp;VLOOKUP(A54,A55:C$1001,3,0),""))</f>
        <v/>
      </c>
    </row>
    <row r="55" spans="1:3" x14ac:dyDescent="0.2">
      <c r="A55" t="str">
        <v/>
      </c>
      <c r="B55" t="str">
        <v/>
      </c>
      <c r="C55" t="str">
        <f>IF(A55="","",B55&amp;IFERROR(" "&amp;VLOOKUP(A55,A56:C$1001,3,0),""))</f>
        <v/>
      </c>
    </row>
    <row r="56" spans="1:3" x14ac:dyDescent="0.2">
      <c r="A56" t="str">
        <v/>
      </c>
      <c r="B56" t="str">
        <v/>
      </c>
      <c r="C56" t="str">
        <f>IF(A56="","",B56&amp;IFERROR(" "&amp;VLOOKUP(A56,A57:C$1001,3,0),""))</f>
        <v/>
      </c>
    </row>
    <row r="57" spans="1:3" x14ac:dyDescent="0.2">
      <c r="A57" t="str">
        <v/>
      </c>
      <c r="B57" t="str">
        <v/>
      </c>
      <c r="C57" t="str">
        <f>IF(A57="","",B57&amp;IFERROR(" "&amp;VLOOKUP(A57,A58:C$1001,3,0),""))</f>
        <v/>
      </c>
    </row>
    <row r="58" spans="1:3" x14ac:dyDescent="0.2">
      <c r="A58" t="str">
        <v/>
      </c>
      <c r="B58" t="str">
        <v/>
      </c>
      <c r="C58" t="str">
        <f>IF(A58="","",B58&amp;IFERROR(" "&amp;VLOOKUP(A58,A59:C$1001,3,0),""))</f>
        <v/>
      </c>
    </row>
    <row r="59" spans="1:3" x14ac:dyDescent="0.2">
      <c r="A59" t="str">
        <v/>
      </c>
      <c r="B59" t="str">
        <v/>
      </c>
      <c r="C59" t="str">
        <f>IF(A59="","",B59&amp;IFERROR(" "&amp;VLOOKUP(A59,A60:C$1001,3,0),""))</f>
        <v/>
      </c>
    </row>
    <row r="60" spans="1:3" x14ac:dyDescent="0.2">
      <c r="A60" t="str">
        <v/>
      </c>
      <c r="B60" t="str">
        <v/>
      </c>
      <c r="C60" t="str">
        <f>IF(A60="","",B60&amp;IFERROR(" "&amp;VLOOKUP(A60,A61:C$1001,3,0),""))</f>
        <v/>
      </c>
    </row>
    <row r="61" spans="1:3" x14ac:dyDescent="0.2">
      <c r="A61" t="str">
        <v/>
      </c>
      <c r="B61" t="str">
        <v/>
      </c>
      <c r="C61" t="str">
        <f>IF(A61="","",B61&amp;IFERROR(" "&amp;VLOOKUP(A61,A62:C$1001,3,0),""))</f>
        <v/>
      </c>
    </row>
    <row r="62" spans="1:3" x14ac:dyDescent="0.2">
      <c r="A62" t="str">
        <v/>
      </c>
      <c r="B62" t="str">
        <v/>
      </c>
      <c r="C62" t="str">
        <f>IF(A62="","",B62&amp;IFERROR(" "&amp;VLOOKUP(A62,A63:C$1001,3,0),""))</f>
        <v/>
      </c>
    </row>
    <row r="63" spans="1:3" x14ac:dyDescent="0.2">
      <c r="A63" t="str">
        <v/>
      </c>
      <c r="B63" t="str">
        <v/>
      </c>
      <c r="C63" t="str">
        <f>IF(A63="","",B63&amp;IFERROR(" "&amp;VLOOKUP(A63,A64:C$1001,3,0),""))</f>
        <v/>
      </c>
    </row>
    <row r="64" spans="1:3" x14ac:dyDescent="0.2">
      <c r="A64" t="str">
        <v/>
      </c>
      <c r="B64" t="str">
        <v/>
      </c>
      <c r="C64" t="str">
        <f>IF(A64="","",B64&amp;IFERROR(" "&amp;VLOOKUP(A64,A65:C$1001,3,0),""))</f>
        <v/>
      </c>
    </row>
    <row r="65" spans="1:3" x14ac:dyDescent="0.2">
      <c r="A65" t="str">
        <v/>
      </c>
      <c r="B65" t="str">
        <v/>
      </c>
      <c r="C65" t="str">
        <f>IF(A65="","",B65&amp;IFERROR(" "&amp;VLOOKUP(A65,A66:C$1001,3,0),""))</f>
        <v/>
      </c>
    </row>
    <row r="66" spans="1:3" x14ac:dyDescent="0.2">
      <c r="A66" t="str">
        <v/>
      </c>
      <c r="B66" t="str">
        <v/>
      </c>
      <c r="C66" t="str">
        <f>IF(A66="","",B66&amp;IFERROR(" "&amp;VLOOKUP(A66,A67:C$1001,3,0),""))</f>
        <v/>
      </c>
    </row>
    <row r="67" spans="1:3" x14ac:dyDescent="0.2">
      <c r="A67" t="str">
        <v/>
      </c>
      <c r="B67" t="str">
        <v/>
      </c>
      <c r="C67" t="str">
        <f>IF(A67="","",B67&amp;IFERROR(" "&amp;VLOOKUP(A67,A68:C$1001,3,0),""))</f>
        <v/>
      </c>
    </row>
    <row r="68" spans="1:3" x14ac:dyDescent="0.2">
      <c r="A68" t="str">
        <v/>
      </c>
      <c r="B68" t="str">
        <v/>
      </c>
      <c r="C68" t="str">
        <f>IF(A68="","",B68&amp;IFERROR(" "&amp;VLOOKUP(A68,A69:C$1001,3,0),""))</f>
        <v/>
      </c>
    </row>
    <row r="69" spans="1:3" x14ac:dyDescent="0.2">
      <c r="A69" t="str">
        <v/>
      </c>
      <c r="B69" t="str">
        <v/>
      </c>
      <c r="C69" t="str">
        <f>IF(A69="","",B69&amp;IFERROR(" "&amp;VLOOKUP(A69,A70:C$1001,3,0),""))</f>
        <v/>
      </c>
    </row>
    <row r="70" spans="1:3" x14ac:dyDescent="0.2">
      <c r="A70" t="str">
        <v/>
      </c>
      <c r="B70" t="str">
        <v/>
      </c>
      <c r="C70" t="str">
        <f>IF(A70="","",B70&amp;IFERROR(" "&amp;VLOOKUP(A70,A71:C$1001,3,0),""))</f>
        <v/>
      </c>
    </row>
    <row r="71" spans="1:3" x14ac:dyDescent="0.2">
      <c r="A71" t="str">
        <v/>
      </c>
      <c r="B71" t="str">
        <v/>
      </c>
      <c r="C71" t="str">
        <f>IF(A71="","",B71&amp;IFERROR(" "&amp;VLOOKUP(A71,A72:C$1001,3,0),""))</f>
        <v/>
      </c>
    </row>
    <row r="72" spans="1:3" x14ac:dyDescent="0.2">
      <c r="A72" t="str">
        <v/>
      </c>
      <c r="B72" t="str">
        <v/>
      </c>
      <c r="C72" t="str">
        <f>IF(A72="","",B72&amp;IFERROR(" "&amp;VLOOKUP(A72,A73:C$1001,3,0),""))</f>
        <v/>
      </c>
    </row>
    <row r="73" spans="1:3" x14ac:dyDescent="0.2">
      <c r="A73" t="str">
        <v/>
      </c>
      <c r="B73" t="str">
        <v/>
      </c>
      <c r="C73" t="str">
        <f>IF(A73="","",B73&amp;IFERROR(" "&amp;VLOOKUP(A73,A74:C$1001,3,0),""))</f>
        <v/>
      </c>
    </row>
    <row r="74" spans="1:3" x14ac:dyDescent="0.2">
      <c r="A74" t="str">
        <v/>
      </c>
      <c r="B74" t="str">
        <v/>
      </c>
      <c r="C74" t="str">
        <f>IF(A74="","",B74&amp;IFERROR(" "&amp;VLOOKUP(A74,A75:C$1001,3,0),""))</f>
        <v/>
      </c>
    </row>
    <row r="75" spans="1:3" x14ac:dyDescent="0.2">
      <c r="A75" t="str">
        <v/>
      </c>
      <c r="B75" t="str">
        <v/>
      </c>
      <c r="C75" t="str">
        <f>IF(A75="","",B75&amp;IFERROR(" "&amp;VLOOKUP(A75,A76:C$1001,3,0),""))</f>
        <v/>
      </c>
    </row>
    <row r="76" spans="1:3" x14ac:dyDescent="0.2">
      <c r="A76" t="str">
        <v/>
      </c>
      <c r="B76" t="str">
        <v/>
      </c>
      <c r="C76" t="str">
        <f>IF(A76="","",B76&amp;IFERROR(" "&amp;VLOOKUP(A76,A77:C$1001,3,0),""))</f>
        <v/>
      </c>
    </row>
    <row r="77" spans="1:3" x14ac:dyDescent="0.2">
      <c r="A77" t="str">
        <v/>
      </c>
      <c r="B77" t="str">
        <v/>
      </c>
      <c r="C77" t="str">
        <f>IF(A77="","",B77&amp;IFERROR(" "&amp;VLOOKUP(A77,A78:C$1001,3,0),""))</f>
        <v/>
      </c>
    </row>
    <row r="78" spans="1:3" x14ac:dyDescent="0.2">
      <c r="A78" t="str">
        <v/>
      </c>
      <c r="B78" t="str">
        <v/>
      </c>
      <c r="C78" t="str">
        <f>IF(A78="","",B78&amp;IFERROR(" "&amp;VLOOKUP(A78,A79:C$1001,3,0),""))</f>
        <v/>
      </c>
    </row>
    <row r="79" spans="1:3" x14ac:dyDescent="0.2">
      <c r="A79" t="str">
        <v/>
      </c>
      <c r="B79" t="str">
        <v/>
      </c>
      <c r="C79" t="str">
        <f>IF(A79="","",B79&amp;IFERROR(" "&amp;VLOOKUP(A79,A80:C$1001,3,0),""))</f>
        <v/>
      </c>
    </row>
    <row r="80" spans="1:3" x14ac:dyDescent="0.2">
      <c r="A80" t="str">
        <v/>
      </c>
      <c r="B80" t="str">
        <v/>
      </c>
      <c r="C80" t="str">
        <f>IF(A80="","",B80&amp;IFERROR(" "&amp;VLOOKUP(A80,A81:C$1001,3,0),""))</f>
        <v/>
      </c>
    </row>
    <row r="81" spans="1:3" x14ac:dyDescent="0.2">
      <c r="A81" t="str">
        <v/>
      </c>
      <c r="B81" t="str">
        <v/>
      </c>
      <c r="C81" t="str">
        <f>IF(A81="","",B81&amp;IFERROR(" "&amp;VLOOKUP(A81,A82:C$1001,3,0),""))</f>
        <v/>
      </c>
    </row>
    <row r="82" spans="1:3" x14ac:dyDescent="0.2">
      <c r="A82" t="str">
        <v/>
      </c>
      <c r="B82" t="str">
        <v/>
      </c>
      <c r="C82" t="str">
        <f>IF(A82="","",B82&amp;IFERROR(" "&amp;VLOOKUP(A82,A83:C$1001,3,0),""))</f>
        <v/>
      </c>
    </row>
    <row r="83" spans="1:3" x14ac:dyDescent="0.2">
      <c r="A83" t="str">
        <v/>
      </c>
      <c r="B83" t="str">
        <v/>
      </c>
      <c r="C83" t="str">
        <f>IF(A83="","",B83&amp;IFERROR(" "&amp;VLOOKUP(A83,A84:C$1001,3,0),""))</f>
        <v/>
      </c>
    </row>
    <row r="84" spans="1:3" x14ac:dyDescent="0.2">
      <c r="A84" t="str">
        <v/>
      </c>
      <c r="B84" t="str">
        <v/>
      </c>
      <c r="C84" t="str">
        <f>IF(A84="","",B84&amp;IFERROR(" "&amp;VLOOKUP(A84,A85:C$1001,3,0),""))</f>
        <v/>
      </c>
    </row>
    <row r="85" spans="1:3" x14ac:dyDescent="0.2">
      <c r="A85" t="str">
        <v/>
      </c>
      <c r="B85" t="str">
        <v/>
      </c>
      <c r="C85" t="str">
        <f>IF(A85="","",B85&amp;IFERROR(" "&amp;VLOOKUP(A85,A86:C$1001,3,0),""))</f>
        <v/>
      </c>
    </row>
    <row r="86" spans="1:3" x14ac:dyDescent="0.2">
      <c r="A86" t="str">
        <v/>
      </c>
      <c r="B86" t="str">
        <v/>
      </c>
      <c r="C86" t="str">
        <f>IF(A86="","",B86&amp;IFERROR(" "&amp;VLOOKUP(A86,A87:C$1001,3,0),""))</f>
        <v/>
      </c>
    </row>
    <row r="87" spans="1:3" x14ac:dyDescent="0.2">
      <c r="A87" t="str">
        <v/>
      </c>
      <c r="B87" t="str">
        <v/>
      </c>
      <c r="C87" t="str">
        <f>IF(A87="","",B87&amp;IFERROR(" "&amp;VLOOKUP(A87,A88:C$1001,3,0),""))</f>
        <v/>
      </c>
    </row>
    <row r="88" spans="1:3" x14ac:dyDescent="0.2">
      <c r="A88" t="str">
        <v/>
      </c>
      <c r="B88" t="str">
        <v/>
      </c>
      <c r="C88" t="str">
        <f>IF(A88="","",B88&amp;IFERROR(" "&amp;VLOOKUP(A88,A89:C$1001,3,0),""))</f>
        <v/>
      </c>
    </row>
    <row r="89" spans="1:3" x14ac:dyDescent="0.2">
      <c r="A89" t="str">
        <v/>
      </c>
      <c r="B89" t="str">
        <v/>
      </c>
      <c r="C89" t="str">
        <f>IF(A89="","",B89&amp;IFERROR(" "&amp;VLOOKUP(A89,A90:C$1001,3,0),""))</f>
        <v/>
      </c>
    </row>
    <row r="90" spans="1:3" x14ac:dyDescent="0.2">
      <c r="A90" t="str">
        <v/>
      </c>
      <c r="B90" t="str">
        <v/>
      </c>
      <c r="C90" t="str">
        <f>IF(A90="","",B90&amp;IFERROR(" "&amp;VLOOKUP(A90,A91:C$1001,3,0),""))</f>
        <v/>
      </c>
    </row>
    <row r="91" spans="1:3" x14ac:dyDescent="0.2">
      <c r="A91" t="str">
        <v/>
      </c>
      <c r="B91" t="str">
        <v/>
      </c>
      <c r="C91" t="str">
        <f>IF(A91="","",B91&amp;IFERROR(" "&amp;VLOOKUP(A91,A92:C$1001,3,0),""))</f>
        <v/>
      </c>
    </row>
    <row r="92" spans="1:3" x14ac:dyDescent="0.2">
      <c r="A92" t="str">
        <v/>
      </c>
      <c r="B92" t="str">
        <v/>
      </c>
      <c r="C92" t="str">
        <f>IF(A92="","",B92&amp;IFERROR(" "&amp;VLOOKUP(A92,A93:C$1001,3,0),""))</f>
        <v/>
      </c>
    </row>
    <row r="93" spans="1:3" x14ac:dyDescent="0.2">
      <c r="A93" t="str">
        <v/>
      </c>
      <c r="B93" t="str">
        <v/>
      </c>
      <c r="C93" t="str">
        <f>IF(A93="","",B93&amp;IFERROR(" "&amp;VLOOKUP(A93,A94:C$1001,3,0),""))</f>
        <v/>
      </c>
    </row>
    <row r="94" spans="1:3" x14ac:dyDescent="0.2">
      <c r="A94" t="str">
        <v/>
      </c>
      <c r="B94" t="str">
        <v/>
      </c>
      <c r="C94" t="str">
        <f>IF(A94="","",B94&amp;IFERROR(" "&amp;VLOOKUP(A94,A95:C$1001,3,0),""))</f>
        <v/>
      </c>
    </row>
    <row r="95" spans="1:3" x14ac:dyDescent="0.2">
      <c r="A95" t="str">
        <v/>
      </c>
      <c r="B95" t="str">
        <v/>
      </c>
      <c r="C95" t="str">
        <f>IF(A95="","",B95&amp;IFERROR(" "&amp;VLOOKUP(A95,A96:C$1001,3,0),""))</f>
        <v/>
      </c>
    </row>
    <row r="96" spans="1:3" x14ac:dyDescent="0.2">
      <c r="A96" t="str">
        <v/>
      </c>
      <c r="B96" t="str">
        <v/>
      </c>
      <c r="C96" t="str">
        <f>IF(A96="","",B96&amp;IFERROR(" "&amp;VLOOKUP(A96,A97:C$1001,3,0),""))</f>
        <v/>
      </c>
    </row>
    <row r="97" spans="1:3" x14ac:dyDescent="0.2">
      <c r="A97" t="str">
        <v/>
      </c>
      <c r="B97" t="str">
        <v/>
      </c>
      <c r="C97" t="str">
        <f>IF(A97="","",B97&amp;IFERROR(" "&amp;VLOOKUP(A97,A98:C$1001,3,0),""))</f>
        <v/>
      </c>
    </row>
    <row r="98" spans="1:3" x14ac:dyDescent="0.2">
      <c r="A98" t="str">
        <v/>
      </c>
      <c r="B98" t="str">
        <v/>
      </c>
      <c r="C98" t="str">
        <f>IF(A98="","",B98&amp;IFERROR(" "&amp;VLOOKUP(A98,A99:C$1001,3,0),""))</f>
        <v/>
      </c>
    </row>
    <row r="99" spans="1:3" x14ac:dyDescent="0.2">
      <c r="A99" t="str">
        <v/>
      </c>
      <c r="B99" t="str">
        <v/>
      </c>
      <c r="C99" t="str">
        <f>IF(A99="","",B99&amp;IFERROR(" "&amp;VLOOKUP(A99,A100:C$1001,3,0),""))</f>
        <v/>
      </c>
    </row>
    <row r="100" spans="1:3" x14ac:dyDescent="0.2">
      <c r="A100" t="str">
        <v/>
      </c>
      <c r="B100" t="str">
        <v/>
      </c>
      <c r="C100" t="str">
        <f>IF(A100="","",B100&amp;IFERROR(" "&amp;VLOOKUP(A100,A101:C$1001,3,0),""))</f>
        <v/>
      </c>
    </row>
    <row r="101" spans="1:3" x14ac:dyDescent="0.2">
      <c r="A101" t="str">
        <v/>
      </c>
      <c r="B101" t="str">
        <v/>
      </c>
      <c r="C101" t="str">
        <f>IF(A101="","",B101&amp;IFERROR(" "&amp;VLOOKUP(A101,A102:C$1001,3,0),""))</f>
        <v/>
      </c>
    </row>
    <row r="102" spans="1:3" x14ac:dyDescent="0.2">
      <c r="A102" t="str">
        <v/>
      </c>
      <c r="B102" t="str">
        <v/>
      </c>
      <c r="C102" t="str">
        <f>IF(A102="","",B102&amp;IFERROR(" "&amp;VLOOKUP(A102,A103:C$1001,3,0),""))</f>
        <v/>
      </c>
    </row>
    <row r="103" spans="1:3" x14ac:dyDescent="0.2">
      <c r="A103" t="str">
        <v/>
      </c>
      <c r="B103" t="str">
        <v/>
      </c>
      <c r="C103" t="str">
        <f>IF(A103="","",B103&amp;IFERROR(" "&amp;VLOOKUP(A103,A104:C$1001,3,0),""))</f>
        <v/>
      </c>
    </row>
    <row r="104" spans="1:3" x14ac:dyDescent="0.2">
      <c r="A104" t="str">
        <v/>
      </c>
      <c r="B104" t="str">
        <v/>
      </c>
      <c r="C104" t="str">
        <f>IF(A104="","",B104&amp;IFERROR(" "&amp;VLOOKUP(A104,A105:C$1001,3,0),""))</f>
        <v/>
      </c>
    </row>
    <row r="105" spans="1:3" x14ac:dyDescent="0.2">
      <c r="A105" t="str">
        <v/>
      </c>
      <c r="B105" t="str">
        <v/>
      </c>
      <c r="C105" t="str">
        <f>IF(A105="","",B105&amp;IFERROR(" "&amp;VLOOKUP(A105,A106:C$1001,3,0),""))</f>
        <v/>
      </c>
    </row>
    <row r="106" spans="1:3" x14ac:dyDescent="0.2">
      <c r="A106" t="str">
        <v/>
      </c>
      <c r="B106" t="str">
        <v/>
      </c>
      <c r="C106" t="str">
        <f>IF(A106="","",B106&amp;IFERROR(" "&amp;VLOOKUP(A106,A107:C$1001,3,0),""))</f>
        <v/>
      </c>
    </row>
    <row r="107" spans="1:3" x14ac:dyDescent="0.2">
      <c r="A107" t="str">
        <v/>
      </c>
      <c r="B107" t="str">
        <v/>
      </c>
      <c r="C107" t="str">
        <f>IF(A107="","",B107&amp;IFERROR(" "&amp;VLOOKUP(A107,A108:C$1001,3,0),""))</f>
        <v/>
      </c>
    </row>
    <row r="108" spans="1:3" x14ac:dyDescent="0.2">
      <c r="A108" t="str">
        <v/>
      </c>
      <c r="B108" t="str">
        <v/>
      </c>
      <c r="C108" t="str">
        <f>IF(A108="","",B108&amp;IFERROR(" "&amp;VLOOKUP(A108,A109:C$1001,3,0),""))</f>
        <v/>
      </c>
    </row>
    <row r="109" spans="1:3" x14ac:dyDescent="0.2">
      <c r="A109" t="str">
        <v/>
      </c>
      <c r="B109" t="str">
        <v/>
      </c>
      <c r="C109" t="str">
        <f>IF(A109="","",B109&amp;IFERROR(" "&amp;VLOOKUP(A109,A110:C$1001,3,0),""))</f>
        <v/>
      </c>
    </row>
    <row r="110" spans="1:3" x14ac:dyDescent="0.2">
      <c r="A110" t="str">
        <v/>
      </c>
      <c r="B110" t="str">
        <v/>
      </c>
      <c r="C110" t="str">
        <f>IF(A110="","",B110&amp;IFERROR(" "&amp;VLOOKUP(A110,A111:C$1001,3,0),""))</f>
        <v/>
      </c>
    </row>
    <row r="111" spans="1:3" x14ac:dyDescent="0.2">
      <c r="A111" t="str">
        <v/>
      </c>
      <c r="B111" t="str">
        <v/>
      </c>
      <c r="C111" t="str">
        <f>IF(A111="","",B111&amp;IFERROR(" "&amp;VLOOKUP(A111,A112:C$1001,3,0),""))</f>
        <v/>
      </c>
    </row>
    <row r="112" spans="1:3" x14ac:dyDescent="0.2">
      <c r="A112" t="str">
        <v/>
      </c>
      <c r="B112" t="str">
        <v/>
      </c>
      <c r="C112" t="str">
        <f>IF(A112="","",B112&amp;IFERROR(" "&amp;VLOOKUP(A112,A113:C$1001,3,0),""))</f>
        <v/>
      </c>
    </row>
    <row r="113" spans="1:3" x14ac:dyDescent="0.2">
      <c r="A113" t="str">
        <v/>
      </c>
      <c r="B113" t="str">
        <v/>
      </c>
      <c r="C113" t="str">
        <f>IF(A113="","",B113&amp;IFERROR(" "&amp;VLOOKUP(A113,A114:C$1001,3,0),""))</f>
        <v/>
      </c>
    </row>
    <row r="114" spans="1:3" x14ac:dyDescent="0.2">
      <c r="A114" t="str">
        <v/>
      </c>
      <c r="B114" t="str">
        <v/>
      </c>
      <c r="C114" t="str">
        <f>IF(A114="","",B114&amp;IFERROR(" "&amp;VLOOKUP(A114,A115:C$1001,3,0),""))</f>
        <v/>
      </c>
    </row>
    <row r="115" spans="1:3" x14ac:dyDescent="0.2">
      <c r="A115" t="str">
        <v/>
      </c>
      <c r="B115" t="str">
        <v/>
      </c>
      <c r="C115" t="str">
        <f>IF(A115="","",B115&amp;IFERROR(" "&amp;VLOOKUP(A115,A116:C$1001,3,0),""))</f>
        <v/>
      </c>
    </row>
    <row r="116" spans="1:3" x14ac:dyDescent="0.2">
      <c r="A116" t="str">
        <v/>
      </c>
      <c r="B116" t="str">
        <v/>
      </c>
      <c r="C116" t="str">
        <f>IF(A116="","",B116&amp;IFERROR(" "&amp;VLOOKUP(A116,A117:C$1001,3,0),""))</f>
        <v/>
      </c>
    </row>
    <row r="117" spans="1:3" x14ac:dyDescent="0.2">
      <c r="A117" t="str">
        <v/>
      </c>
      <c r="B117" t="str">
        <v/>
      </c>
      <c r="C117" t="str">
        <f>IF(A117="","",B117&amp;IFERROR(" "&amp;VLOOKUP(A117,A118:C$1001,3,0),""))</f>
        <v/>
      </c>
    </row>
    <row r="118" spans="1:3" x14ac:dyDescent="0.2">
      <c r="A118" t="str">
        <v/>
      </c>
      <c r="B118" t="str">
        <v/>
      </c>
      <c r="C118" t="str">
        <f>IF(A118="","",B118&amp;IFERROR(" "&amp;VLOOKUP(A118,A119:C$1001,3,0),""))</f>
        <v/>
      </c>
    </row>
    <row r="119" spans="1:3" x14ac:dyDescent="0.2">
      <c r="A119" t="str">
        <v/>
      </c>
      <c r="B119" t="str">
        <v/>
      </c>
      <c r="C119" t="str">
        <f>IF(A119="","",B119&amp;IFERROR(" "&amp;VLOOKUP(A119,A120:C$1001,3,0),""))</f>
        <v/>
      </c>
    </row>
    <row r="120" spans="1:3" x14ac:dyDescent="0.2">
      <c r="A120" t="str">
        <v/>
      </c>
      <c r="B120" t="str">
        <v/>
      </c>
      <c r="C120" t="str">
        <f>IF(A120="","",B120&amp;IFERROR(" "&amp;VLOOKUP(A120,A121:C$1001,3,0),""))</f>
        <v/>
      </c>
    </row>
    <row r="121" spans="1:3" x14ac:dyDescent="0.2">
      <c r="A121" t="str">
        <v/>
      </c>
      <c r="B121" t="str">
        <v/>
      </c>
      <c r="C121" t="str">
        <f>IF(A121="","",B121&amp;IFERROR(" "&amp;VLOOKUP(A121,A122:C$1001,3,0),""))</f>
        <v/>
      </c>
    </row>
    <row r="122" spans="1:3" x14ac:dyDescent="0.2">
      <c r="A122" t="str">
        <v/>
      </c>
      <c r="B122" t="str">
        <v/>
      </c>
      <c r="C122" t="str">
        <f>IF(A122="","",B122&amp;IFERROR(" "&amp;VLOOKUP(A122,A123:C$1001,3,0),""))</f>
        <v/>
      </c>
    </row>
    <row r="123" spans="1:3" x14ac:dyDescent="0.2">
      <c r="A123" t="str">
        <v/>
      </c>
      <c r="B123" t="str">
        <v/>
      </c>
      <c r="C123" t="str">
        <f>IF(A123="","",B123&amp;IFERROR(" "&amp;VLOOKUP(A123,A124:C$1001,3,0),""))</f>
        <v/>
      </c>
    </row>
    <row r="124" spans="1:3" x14ac:dyDescent="0.2">
      <c r="A124" t="str">
        <v/>
      </c>
      <c r="B124" t="str">
        <v/>
      </c>
      <c r="C124" t="str">
        <f>IF(A124="","",B124&amp;IFERROR(" "&amp;VLOOKUP(A124,A125:C$1001,3,0),""))</f>
        <v/>
      </c>
    </row>
    <row r="125" spans="1:3" x14ac:dyDescent="0.2">
      <c r="A125" t="str">
        <v/>
      </c>
      <c r="B125" t="str">
        <v/>
      </c>
      <c r="C125" t="str">
        <f>IF(A125="","",B125&amp;IFERROR(" "&amp;VLOOKUP(A125,A126:C$1001,3,0),""))</f>
        <v/>
      </c>
    </row>
    <row r="126" spans="1:3" x14ac:dyDescent="0.2">
      <c r="A126" t="str">
        <v/>
      </c>
      <c r="B126" t="str">
        <v/>
      </c>
      <c r="C126" t="str">
        <f>IF(A126="","",B126&amp;IFERROR(" "&amp;VLOOKUP(A126,A127:C$1001,3,0),""))</f>
        <v/>
      </c>
    </row>
    <row r="127" spans="1:3" x14ac:dyDescent="0.2">
      <c r="A127" t="str">
        <v/>
      </c>
      <c r="B127" t="str">
        <v/>
      </c>
      <c r="C127" t="str">
        <f>IF(A127="","",B127&amp;IFERROR(" "&amp;VLOOKUP(A127,A128:C$1001,3,0),""))</f>
        <v/>
      </c>
    </row>
    <row r="128" spans="1:3" x14ac:dyDescent="0.2">
      <c r="A128" t="str">
        <v/>
      </c>
      <c r="B128" t="str">
        <v/>
      </c>
      <c r="C128" t="str">
        <f>IF(A128="","",B128&amp;IFERROR(" "&amp;VLOOKUP(A128,A129:C$1001,3,0),""))</f>
        <v/>
      </c>
    </row>
    <row r="129" spans="1:3" x14ac:dyDescent="0.2">
      <c r="A129" t="str">
        <v/>
      </c>
      <c r="B129" t="str">
        <v/>
      </c>
      <c r="C129" t="str">
        <f>IF(A129="","",B129&amp;IFERROR(" "&amp;VLOOKUP(A129,A130:C$1001,3,0),""))</f>
        <v/>
      </c>
    </row>
    <row r="130" spans="1:3" x14ac:dyDescent="0.2">
      <c r="A130" t="str">
        <v/>
      </c>
      <c r="B130" t="str">
        <v/>
      </c>
      <c r="C130" t="str">
        <f>IF(A130="","",B130&amp;IFERROR(" "&amp;VLOOKUP(A130,A131:C$1001,3,0),""))</f>
        <v/>
      </c>
    </row>
    <row r="131" spans="1:3" x14ac:dyDescent="0.2">
      <c r="A131" t="str">
        <v/>
      </c>
      <c r="B131" t="str">
        <v/>
      </c>
      <c r="C131" t="str">
        <f>IF(A131="","",B131&amp;IFERROR(" "&amp;VLOOKUP(A131,A132:C$1001,3,0),""))</f>
        <v/>
      </c>
    </row>
    <row r="132" spans="1:3" x14ac:dyDescent="0.2">
      <c r="A132" t="str">
        <v/>
      </c>
      <c r="B132" t="str">
        <v/>
      </c>
      <c r="C132" t="str">
        <f>IF(A132="","",B132&amp;IFERROR(" "&amp;VLOOKUP(A132,A133:C$1001,3,0),""))</f>
        <v/>
      </c>
    </row>
    <row r="133" spans="1:3" x14ac:dyDescent="0.2">
      <c r="A133" t="str">
        <v/>
      </c>
      <c r="B133" t="str">
        <v/>
      </c>
      <c r="C133" t="str">
        <f>IF(A133="","",B133&amp;IFERROR(" "&amp;VLOOKUP(A133,A134:C$1001,3,0),""))</f>
        <v/>
      </c>
    </row>
    <row r="134" spans="1:3" x14ac:dyDescent="0.2">
      <c r="A134" t="str">
        <v/>
      </c>
      <c r="B134" t="str">
        <v/>
      </c>
      <c r="C134" t="str">
        <f>IF(A134="","",B134&amp;IFERROR(" "&amp;VLOOKUP(A134,A135:C$1001,3,0),""))</f>
        <v/>
      </c>
    </row>
    <row r="135" spans="1:3" x14ac:dyDescent="0.2">
      <c r="A135" t="str">
        <v/>
      </c>
      <c r="B135" t="str">
        <v/>
      </c>
      <c r="C135" t="str">
        <f>IF(A135="","",B135&amp;IFERROR(" "&amp;VLOOKUP(A135,A136:C$1001,3,0),""))</f>
        <v/>
      </c>
    </row>
    <row r="136" spans="1:3" x14ac:dyDescent="0.2">
      <c r="A136" t="str">
        <v/>
      </c>
      <c r="B136" t="str">
        <v/>
      </c>
      <c r="C136" t="str">
        <f>IF(A136="","",B136&amp;IFERROR(" "&amp;VLOOKUP(A136,A137:C$1001,3,0),""))</f>
        <v/>
      </c>
    </row>
    <row r="137" spans="1:3" x14ac:dyDescent="0.2">
      <c r="A137" t="str">
        <v/>
      </c>
      <c r="B137" t="str">
        <v/>
      </c>
      <c r="C137" t="str">
        <f>IF(A137="","",B137&amp;IFERROR(" "&amp;VLOOKUP(A137,A138:C$1001,3,0),""))</f>
        <v/>
      </c>
    </row>
    <row r="138" spans="1:3" x14ac:dyDescent="0.2">
      <c r="A138" t="str">
        <v/>
      </c>
      <c r="B138" t="str">
        <v/>
      </c>
      <c r="C138" t="str">
        <f>IF(A138="","",B138&amp;IFERROR(" "&amp;VLOOKUP(A138,A139:C$1001,3,0),""))</f>
        <v/>
      </c>
    </row>
    <row r="139" spans="1:3" x14ac:dyDescent="0.2">
      <c r="A139" t="str">
        <v/>
      </c>
      <c r="B139" t="str">
        <v/>
      </c>
      <c r="C139" t="str">
        <f>IF(A139="","",B139&amp;IFERROR(" "&amp;VLOOKUP(A139,A140:C$1001,3,0),""))</f>
        <v/>
      </c>
    </row>
    <row r="140" spans="1:3" x14ac:dyDescent="0.2">
      <c r="A140" t="str">
        <v/>
      </c>
      <c r="B140" t="str">
        <v/>
      </c>
      <c r="C140" t="str">
        <f>IF(A140="","",B140&amp;IFERROR(" "&amp;VLOOKUP(A140,A141:C$1001,3,0),""))</f>
        <v/>
      </c>
    </row>
    <row r="141" spans="1:3" x14ac:dyDescent="0.2">
      <c r="A141" t="str">
        <v/>
      </c>
      <c r="B141" t="str">
        <v/>
      </c>
      <c r="C141" t="str">
        <f>IF(A141="","",B141&amp;IFERROR(" "&amp;VLOOKUP(A141,A142:C$1001,3,0),""))</f>
        <v/>
      </c>
    </row>
    <row r="142" spans="1:3" x14ac:dyDescent="0.2">
      <c r="A142" t="str">
        <v/>
      </c>
      <c r="B142" t="str">
        <v/>
      </c>
      <c r="C142" t="str">
        <f>IF(A142="","",B142&amp;IFERROR(" "&amp;VLOOKUP(A142,A143:C$1001,3,0),""))</f>
        <v/>
      </c>
    </row>
    <row r="143" spans="1:3" x14ac:dyDescent="0.2">
      <c r="A143" t="str">
        <v/>
      </c>
      <c r="B143" t="str">
        <v/>
      </c>
      <c r="C143" t="str">
        <f>IF(A143="","",B143&amp;IFERROR(" "&amp;VLOOKUP(A143,A144:C$1001,3,0),""))</f>
        <v/>
      </c>
    </row>
    <row r="144" spans="1:3" x14ac:dyDescent="0.2">
      <c r="A144" t="str">
        <v/>
      </c>
      <c r="B144" t="str">
        <v/>
      </c>
      <c r="C144" t="str">
        <f>IF(A144="","",B144&amp;IFERROR(" "&amp;VLOOKUP(A144,A145:C$1001,3,0),""))</f>
        <v/>
      </c>
    </row>
    <row r="145" spans="1:3" x14ac:dyDescent="0.2">
      <c r="A145" t="str">
        <v/>
      </c>
      <c r="B145" t="str">
        <v/>
      </c>
      <c r="C145" t="str">
        <f>IF(A145="","",B145&amp;IFERROR(" "&amp;VLOOKUP(A145,A146:C$1001,3,0),""))</f>
        <v/>
      </c>
    </row>
    <row r="146" spans="1:3" x14ac:dyDescent="0.2">
      <c r="A146" t="str">
        <v/>
      </c>
      <c r="B146" t="str">
        <v/>
      </c>
      <c r="C146" t="str">
        <f>IF(A146="","",B146&amp;IFERROR(" "&amp;VLOOKUP(A146,A147:C$1001,3,0),""))</f>
        <v/>
      </c>
    </row>
    <row r="147" spans="1:3" x14ac:dyDescent="0.2">
      <c r="A147" t="str">
        <v/>
      </c>
      <c r="B147" t="str">
        <v/>
      </c>
      <c r="C147" t="str">
        <f>IF(A147="","",B147&amp;IFERROR(" "&amp;VLOOKUP(A147,A148:C$1001,3,0),""))</f>
        <v/>
      </c>
    </row>
    <row r="148" spans="1:3" x14ac:dyDescent="0.2">
      <c r="A148" t="str">
        <v/>
      </c>
      <c r="B148" t="str">
        <v/>
      </c>
      <c r="C148" t="str">
        <f>IF(A148="","",B148&amp;IFERROR(" "&amp;VLOOKUP(A148,A149:C$1001,3,0),""))</f>
        <v/>
      </c>
    </row>
    <row r="149" spans="1:3" x14ac:dyDescent="0.2">
      <c r="A149" t="str">
        <v/>
      </c>
      <c r="B149" t="str">
        <v/>
      </c>
      <c r="C149" t="str">
        <f>IF(A149="","",B149&amp;IFERROR(" "&amp;VLOOKUP(A149,A150:C$1001,3,0),""))</f>
        <v/>
      </c>
    </row>
    <row r="150" spans="1:3" x14ac:dyDescent="0.2">
      <c r="A150" t="str">
        <v/>
      </c>
      <c r="B150" t="str">
        <v/>
      </c>
      <c r="C150" t="str">
        <f>IF(A150="","",B150&amp;IFERROR(" "&amp;VLOOKUP(A150,A151:C$1001,3,0),""))</f>
        <v/>
      </c>
    </row>
    <row r="151" spans="1:3" x14ac:dyDescent="0.2">
      <c r="A151" t="str">
        <v/>
      </c>
      <c r="B151" t="str">
        <v/>
      </c>
      <c r="C151" t="str">
        <f>IF(A151="","",B151&amp;IFERROR(" "&amp;VLOOKUP(A151,A152:C$1001,3,0),""))</f>
        <v/>
      </c>
    </row>
    <row r="152" spans="1:3" x14ac:dyDescent="0.2">
      <c r="A152" t="str">
        <v/>
      </c>
      <c r="B152" t="str">
        <v/>
      </c>
      <c r="C152" t="str">
        <f>IF(A152="","",B152&amp;IFERROR(" "&amp;VLOOKUP(A152,A153:C$1001,3,0),""))</f>
        <v/>
      </c>
    </row>
    <row r="153" spans="1:3" x14ac:dyDescent="0.2">
      <c r="A153" t="str">
        <v/>
      </c>
      <c r="B153" t="str">
        <v/>
      </c>
      <c r="C153" t="str">
        <f>IF(A153="","",B153&amp;IFERROR(" "&amp;VLOOKUP(A153,A154:C$1001,3,0),""))</f>
        <v/>
      </c>
    </row>
    <row r="154" spans="1:3" x14ac:dyDescent="0.2">
      <c r="A154" t="str">
        <v/>
      </c>
      <c r="B154" t="str">
        <v/>
      </c>
      <c r="C154" t="str">
        <f>IF(A154="","",B154&amp;IFERROR(" "&amp;VLOOKUP(A154,A155:C$1001,3,0),""))</f>
        <v/>
      </c>
    </row>
    <row r="155" spans="1:3" x14ac:dyDescent="0.2">
      <c r="A155" t="str">
        <v/>
      </c>
      <c r="B155" t="str">
        <v/>
      </c>
      <c r="C155" t="str">
        <f>IF(A155="","",B155&amp;IFERROR(" "&amp;VLOOKUP(A155,A156:C$1001,3,0),""))</f>
        <v/>
      </c>
    </row>
    <row r="156" spans="1:3" x14ac:dyDescent="0.2">
      <c r="A156" t="str">
        <v/>
      </c>
      <c r="B156" t="str">
        <v/>
      </c>
      <c r="C156" t="str">
        <f>IF(A156="","",B156&amp;IFERROR(" "&amp;VLOOKUP(A156,A157:C$1001,3,0),""))</f>
        <v/>
      </c>
    </row>
    <row r="157" spans="1:3" x14ac:dyDescent="0.2">
      <c r="A157" t="str">
        <v/>
      </c>
      <c r="B157" t="str">
        <v/>
      </c>
      <c r="C157" t="str">
        <f>IF(A157="","",B157&amp;IFERROR(" "&amp;VLOOKUP(A157,A158:C$1001,3,0),""))</f>
        <v/>
      </c>
    </row>
    <row r="158" spans="1:3" x14ac:dyDescent="0.2">
      <c r="A158" t="str">
        <v/>
      </c>
      <c r="B158" t="str">
        <v/>
      </c>
      <c r="C158" t="str">
        <f>IF(A158="","",B158&amp;IFERROR(" "&amp;VLOOKUP(A158,A159:C$1001,3,0),""))</f>
        <v/>
      </c>
    </row>
    <row r="159" spans="1:3" x14ac:dyDescent="0.2">
      <c r="A159" t="str">
        <v/>
      </c>
      <c r="B159" t="str">
        <v/>
      </c>
      <c r="C159" t="str">
        <f>IF(A159="","",B159&amp;IFERROR(" "&amp;VLOOKUP(A159,A160:C$1001,3,0),""))</f>
        <v/>
      </c>
    </row>
    <row r="160" spans="1:3" x14ac:dyDescent="0.2">
      <c r="A160" t="str">
        <v/>
      </c>
      <c r="B160" t="str">
        <v/>
      </c>
      <c r="C160" t="str">
        <f>IF(A160="","",B160&amp;IFERROR(" "&amp;VLOOKUP(A160,A161:C$1001,3,0),""))</f>
        <v/>
      </c>
    </row>
    <row r="161" spans="1:3" x14ac:dyDescent="0.2">
      <c r="A161" t="str">
        <v/>
      </c>
      <c r="B161" t="str">
        <v/>
      </c>
      <c r="C161" t="str">
        <f>IF(A161="","",B161&amp;IFERROR(" "&amp;VLOOKUP(A161,A162:C$1001,3,0),""))</f>
        <v/>
      </c>
    </row>
    <row r="162" spans="1:3" x14ac:dyDescent="0.2">
      <c r="A162" t="str">
        <v/>
      </c>
      <c r="B162" t="str">
        <v/>
      </c>
      <c r="C162" t="str">
        <f>IF(A162="","",B162&amp;IFERROR(" "&amp;VLOOKUP(A162,A163:C$1001,3,0),""))</f>
        <v/>
      </c>
    </row>
    <row r="163" spans="1:3" x14ac:dyDescent="0.2">
      <c r="A163" t="str">
        <v/>
      </c>
      <c r="B163" t="str">
        <v/>
      </c>
      <c r="C163" t="str">
        <f>IF(A163="","",B163&amp;IFERROR(" "&amp;VLOOKUP(A163,A164:C$1001,3,0),""))</f>
        <v/>
      </c>
    </row>
    <row r="164" spans="1:3" x14ac:dyDescent="0.2">
      <c r="A164" t="str">
        <v/>
      </c>
      <c r="B164" t="str">
        <v/>
      </c>
      <c r="C164" t="str">
        <f>IF(A164="","",B164&amp;IFERROR(" "&amp;VLOOKUP(A164,A165:C$1001,3,0),""))</f>
        <v/>
      </c>
    </row>
    <row r="165" spans="1:3" x14ac:dyDescent="0.2">
      <c r="A165" t="str">
        <v/>
      </c>
      <c r="B165" t="str">
        <v/>
      </c>
      <c r="C165" t="str">
        <f>IF(A165="","",B165&amp;IFERROR(" "&amp;VLOOKUP(A165,A166:C$1001,3,0),""))</f>
        <v/>
      </c>
    </row>
    <row r="166" spans="1:3" x14ac:dyDescent="0.2">
      <c r="A166" t="str">
        <v/>
      </c>
      <c r="B166" t="str">
        <v/>
      </c>
      <c r="C166" t="str">
        <f>IF(A166="","",B166&amp;IFERROR(" "&amp;VLOOKUP(A166,A167:C$1001,3,0),""))</f>
        <v/>
      </c>
    </row>
    <row r="167" spans="1:3" x14ac:dyDescent="0.2">
      <c r="A167" t="str">
        <v/>
      </c>
      <c r="B167" t="str">
        <v/>
      </c>
      <c r="C167" t="str">
        <f>IF(A167="","",B167&amp;IFERROR(" "&amp;VLOOKUP(A167,A168:C$1001,3,0),""))</f>
        <v/>
      </c>
    </row>
    <row r="168" spans="1:3" x14ac:dyDescent="0.2">
      <c r="A168" t="str">
        <v/>
      </c>
      <c r="B168" t="str">
        <v/>
      </c>
      <c r="C168" t="str">
        <f>IF(A168="","",B168&amp;IFERROR(" "&amp;VLOOKUP(A168,A169:C$1001,3,0),""))</f>
        <v/>
      </c>
    </row>
    <row r="169" spans="1:3" x14ac:dyDescent="0.2">
      <c r="A169" t="str">
        <v/>
      </c>
      <c r="B169" t="str">
        <v/>
      </c>
      <c r="C169" t="str">
        <f>IF(A169="","",B169&amp;IFERROR(" "&amp;VLOOKUP(A169,A170:C$1001,3,0),""))</f>
        <v/>
      </c>
    </row>
    <row r="170" spans="1:3" x14ac:dyDescent="0.2">
      <c r="A170" t="str">
        <v/>
      </c>
      <c r="B170" t="str">
        <v/>
      </c>
      <c r="C170" t="str">
        <f>IF(A170="","",B170&amp;IFERROR(" "&amp;VLOOKUP(A170,A171:C$1001,3,0),""))</f>
        <v/>
      </c>
    </row>
    <row r="171" spans="1:3" x14ac:dyDescent="0.2">
      <c r="A171" t="str">
        <v/>
      </c>
      <c r="B171" t="str">
        <v/>
      </c>
      <c r="C171" t="str">
        <f>IF(A171="","",B171&amp;IFERROR(" "&amp;VLOOKUP(A171,A172:C$1001,3,0),""))</f>
        <v/>
      </c>
    </row>
    <row r="172" spans="1:3" x14ac:dyDescent="0.2">
      <c r="A172" t="str">
        <v/>
      </c>
      <c r="B172" t="str">
        <v/>
      </c>
      <c r="C172" t="str">
        <f>IF(A172="","",B172&amp;IFERROR(" "&amp;VLOOKUP(A172,A173:C$1001,3,0),""))</f>
        <v/>
      </c>
    </row>
    <row r="173" spans="1:3" x14ac:dyDescent="0.2">
      <c r="A173" t="str">
        <v/>
      </c>
      <c r="B173" t="str">
        <v/>
      </c>
      <c r="C173" t="str">
        <f>IF(A173="","",B173&amp;IFERROR(" "&amp;VLOOKUP(A173,A174:C$1001,3,0),""))</f>
        <v/>
      </c>
    </row>
    <row r="174" spans="1:3" x14ac:dyDescent="0.2">
      <c r="A174" t="str">
        <v/>
      </c>
      <c r="B174" t="str">
        <v/>
      </c>
      <c r="C174" t="str">
        <f>IF(A174="","",B174&amp;IFERROR(" "&amp;VLOOKUP(A174,A175:C$1001,3,0),""))</f>
        <v/>
      </c>
    </row>
    <row r="175" spans="1:3" x14ac:dyDescent="0.2">
      <c r="A175" t="str">
        <v/>
      </c>
      <c r="B175" t="str">
        <v/>
      </c>
      <c r="C175" t="str">
        <f>IF(A175="","",B175&amp;IFERROR(" "&amp;VLOOKUP(A175,A176:C$1001,3,0),""))</f>
        <v/>
      </c>
    </row>
    <row r="176" spans="1:3" x14ac:dyDescent="0.2">
      <c r="A176" t="str">
        <v/>
      </c>
      <c r="B176" t="str">
        <v/>
      </c>
      <c r="C176" t="str">
        <f>IF(A176="","",B176&amp;IFERROR(" "&amp;VLOOKUP(A176,A177:C$1001,3,0),""))</f>
        <v/>
      </c>
    </row>
    <row r="177" spans="1:3" x14ac:dyDescent="0.2">
      <c r="A177" t="str">
        <v/>
      </c>
      <c r="B177" t="str">
        <v/>
      </c>
      <c r="C177" t="str">
        <f>IF(A177="","",B177&amp;IFERROR(" "&amp;VLOOKUP(A177,A178:C$1001,3,0),""))</f>
        <v/>
      </c>
    </row>
    <row r="178" spans="1:3" x14ac:dyDescent="0.2">
      <c r="A178" t="str">
        <v/>
      </c>
      <c r="B178" t="str">
        <v/>
      </c>
      <c r="C178" t="str">
        <f>IF(A178="","",B178&amp;IFERROR(" "&amp;VLOOKUP(A178,A179:C$1001,3,0),""))</f>
        <v/>
      </c>
    </row>
    <row r="179" spans="1:3" x14ac:dyDescent="0.2">
      <c r="A179" t="str">
        <v/>
      </c>
      <c r="B179" t="str">
        <v/>
      </c>
      <c r="C179" t="str">
        <f>IF(A179="","",B179&amp;IFERROR(" "&amp;VLOOKUP(A179,A180:C$1001,3,0),""))</f>
        <v/>
      </c>
    </row>
    <row r="180" spans="1:3" x14ac:dyDescent="0.2">
      <c r="A180" t="str">
        <v/>
      </c>
      <c r="B180" t="str">
        <v/>
      </c>
      <c r="C180" t="str">
        <f>IF(A180="","",B180&amp;IFERROR(" "&amp;VLOOKUP(A180,A181:C$1001,3,0),""))</f>
        <v/>
      </c>
    </row>
    <row r="181" spans="1:3" x14ac:dyDescent="0.2">
      <c r="A181" t="str">
        <v/>
      </c>
      <c r="B181" t="str">
        <v/>
      </c>
      <c r="C181" t="str">
        <f>IF(A181="","",B181&amp;IFERROR(" "&amp;VLOOKUP(A181,A182:C$1001,3,0),""))</f>
        <v/>
      </c>
    </row>
    <row r="182" spans="1:3" x14ac:dyDescent="0.2">
      <c r="A182" t="str">
        <v/>
      </c>
      <c r="B182" t="str">
        <v/>
      </c>
      <c r="C182" t="str">
        <f>IF(A182="","",B182&amp;IFERROR(" "&amp;VLOOKUP(A182,A183:C$1001,3,0),""))</f>
        <v/>
      </c>
    </row>
    <row r="183" spans="1:3" x14ac:dyDescent="0.2">
      <c r="A183" t="str">
        <v/>
      </c>
      <c r="B183" t="str">
        <v/>
      </c>
      <c r="C183" t="str">
        <f>IF(A183="","",B183&amp;IFERROR(" "&amp;VLOOKUP(A183,A184:C$1001,3,0),""))</f>
        <v/>
      </c>
    </row>
    <row r="184" spans="1:3" x14ac:dyDescent="0.2">
      <c r="A184" t="str">
        <v/>
      </c>
      <c r="B184" t="str">
        <v/>
      </c>
      <c r="C184" t="str">
        <f>IF(A184="","",B184&amp;IFERROR(" "&amp;VLOOKUP(A184,A185:C$1001,3,0),""))</f>
        <v/>
      </c>
    </row>
    <row r="185" spans="1:3" x14ac:dyDescent="0.2">
      <c r="A185" t="str">
        <v/>
      </c>
      <c r="B185" t="str">
        <v/>
      </c>
      <c r="C185" t="str">
        <f>IF(A185="","",B185&amp;IFERROR(" "&amp;VLOOKUP(A185,A186:C$1001,3,0),""))</f>
        <v/>
      </c>
    </row>
    <row r="186" spans="1:3" x14ac:dyDescent="0.2">
      <c r="A186" t="str">
        <v/>
      </c>
      <c r="B186" t="str">
        <v/>
      </c>
      <c r="C186" t="str">
        <f>IF(A186="","",B186&amp;IFERROR(" "&amp;VLOOKUP(A186,A187:C$1001,3,0),""))</f>
        <v/>
      </c>
    </row>
    <row r="187" spans="1:3" x14ac:dyDescent="0.2">
      <c r="A187" t="str">
        <v/>
      </c>
      <c r="B187" t="str">
        <v/>
      </c>
      <c r="C187" t="str">
        <f>IF(A187="","",B187&amp;IFERROR(" "&amp;VLOOKUP(A187,A188:C$1001,3,0),""))</f>
        <v/>
      </c>
    </row>
    <row r="188" spans="1:3" x14ac:dyDescent="0.2">
      <c r="A188" t="str">
        <v/>
      </c>
      <c r="B188" t="str">
        <v/>
      </c>
      <c r="C188" t="str">
        <f>IF(A188="","",B188&amp;IFERROR(" "&amp;VLOOKUP(A188,A189:C$1001,3,0),""))</f>
        <v/>
      </c>
    </row>
    <row r="189" spans="1:3" x14ac:dyDescent="0.2">
      <c r="A189" t="str">
        <v/>
      </c>
      <c r="B189" t="str">
        <v/>
      </c>
      <c r="C189" t="str">
        <f>IF(A189="","",B189&amp;IFERROR(" "&amp;VLOOKUP(A189,A190:C$1001,3,0),""))</f>
        <v/>
      </c>
    </row>
    <row r="190" spans="1:3" x14ac:dyDescent="0.2">
      <c r="A190" t="str">
        <v/>
      </c>
      <c r="B190" t="str">
        <v/>
      </c>
      <c r="C190" t="str">
        <f>IF(A190="","",B190&amp;IFERROR(" "&amp;VLOOKUP(A190,A191:C$1001,3,0),""))</f>
        <v/>
      </c>
    </row>
    <row r="191" spans="1:3" x14ac:dyDescent="0.2">
      <c r="A191" t="str">
        <v/>
      </c>
      <c r="B191" t="str">
        <v/>
      </c>
      <c r="C191" t="str">
        <f>IF(A191="","",B191&amp;IFERROR(" "&amp;VLOOKUP(A191,A192:C$1001,3,0),""))</f>
        <v/>
      </c>
    </row>
    <row r="192" spans="1:3" x14ac:dyDescent="0.2">
      <c r="A192" t="str">
        <v/>
      </c>
      <c r="B192" t="str">
        <v/>
      </c>
      <c r="C192" t="str">
        <f>IF(A192="","",B192&amp;IFERROR(" "&amp;VLOOKUP(A192,A193:C$1001,3,0),""))</f>
        <v/>
      </c>
    </row>
    <row r="193" spans="1:3" x14ac:dyDescent="0.2">
      <c r="A193" t="str">
        <v/>
      </c>
      <c r="B193" t="str">
        <v/>
      </c>
      <c r="C193" t="str">
        <f>IF(A193="","",B193&amp;IFERROR(" "&amp;VLOOKUP(A193,A194:C$1001,3,0),""))</f>
        <v/>
      </c>
    </row>
    <row r="194" spans="1:3" x14ac:dyDescent="0.2">
      <c r="A194" t="str">
        <v/>
      </c>
      <c r="B194" t="str">
        <v/>
      </c>
      <c r="C194" t="str">
        <f>IF(A194="","",B194&amp;IFERROR(" "&amp;VLOOKUP(A194,A195:C$1001,3,0),""))</f>
        <v/>
      </c>
    </row>
    <row r="195" spans="1:3" x14ac:dyDescent="0.2">
      <c r="A195" t="str">
        <v/>
      </c>
      <c r="B195" t="str">
        <v/>
      </c>
      <c r="C195" t="str">
        <f>IF(A195="","",B195&amp;IFERROR(" "&amp;VLOOKUP(A195,A196:C$1001,3,0),""))</f>
        <v/>
      </c>
    </row>
    <row r="196" spans="1:3" x14ac:dyDescent="0.2">
      <c r="A196" t="str">
        <v/>
      </c>
      <c r="B196" t="str">
        <v/>
      </c>
      <c r="C196" t="str">
        <f>IF(A196="","",B196&amp;IFERROR(" "&amp;VLOOKUP(A196,A197:C$1001,3,0),""))</f>
        <v/>
      </c>
    </row>
    <row r="197" spans="1:3" x14ac:dyDescent="0.2">
      <c r="A197" t="str">
        <v/>
      </c>
      <c r="B197" t="str">
        <v/>
      </c>
      <c r="C197" t="str">
        <f>IF(A197="","",B197&amp;IFERROR(" "&amp;VLOOKUP(A197,A198:C$1001,3,0),""))</f>
        <v/>
      </c>
    </row>
    <row r="198" spans="1:3" x14ac:dyDescent="0.2">
      <c r="A198" t="str">
        <v/>
      </c>
      <c r="B198" t="str">
        <v/>
      </c>
      <c r="C198" t="str">
        <f>IF(A198="","",B198&amp;IFERROR(" "&amp;VLOOKUP(A198,A199:C$1001,3,0),""))</f>
        <v/>
      </c>
    </row>
    <row r="199" spans="1:3" x14ac:dyDescent="0.2">
      <c r="A199" t="str">
        <v/>
      </c>
      <c r="B199" t="str">
        <v/>
      </c>
      <c r="C199" t="str">
        <f>IF(A199="","",B199&amp;IFERROR(" "&amp;VLOOKUP(A199,A200:C$1001,3,0),""))</f>
        <v/>
      </c>
    </row>
    <row r="200" spans="1:3" x14ac:dyDescent="0.2">
      <c r="A200" t="str">
        <v/>
      </c>
      <c r="B200" t="str">
        <v/>
      </c>
      <c r="C200" t="str">
        <f>IF(A200="","",B200&amp;IFERROR(" "&amp;VLOOKUP(A200,A201:C$1001,3,0),""))</f>
        <v/>
      </c>
    </row>
    <row r="201" spans="1:3" x14ac:dyDescent="0.2">
      <c r="A201" t="str">
        <v/>
      </c>
      <c r="B201" t="str">
        <v/>
      </c>
      <c r="C201" t="str">
        <f>IF(A201="","",B201&amp;IFERROR(" "&amp;VLOOKUP(A201,A202:C$1001,3,0),""))</f>
        <v/>
      </c>
    </row>
    <row r="202" spans="1:3" x14ac:dyDescent="0.2">
      <c r="A202" t="str">
        <v/>
      </c>
      <c r="B202" t="str">
        <v/>
      </c>
      <c r="C202" t="str">
        <f>IF(A202="","",B202&amp;IFERROR(" "&amp;VLOOKUP(A202,A203:C$1001,3,0),""))</f>
        <v/>
      </c>
    </row>
    <row r="203" spans="1:3" x14ac:dyDescent="0.2">
      <c r="A203" t="str">
        <v/>
      </c>
      <c r="B203" t="str">
        <v/>
      </c>
      <c r="C203" t="str">
        <f>IF(A203="","",B203&amp;IFERROR(" "&amp;VLOOKUP(A203,A204:C$1001,3,0),""))</f>
        <v/>
      </c>
    </row>
    <row r="204" spans="1:3" x14ac:dyDescent="0.2">
      <c r="A204" t="str">
        <v/>
      </c>
      <c r="B204" t="str">
        <v/>
      </c>
      <c r="C204" t="str">
        <f>IF(A204="","",B204&amp;IFERROR(" "&amp;VLOOKUP(A204,A205:C$1001,3,0),""))</f>
        <v/>
      </c>
    </row>
    <row r="205" spans="1:3" x14ac:dyDescent="0.2">
      <c r="A205" t="str">
        <v/>
      </c>
      <c r="B205" t="str">
        <v/>
      </c>
      <c r="C205" t="str">
        <f>IF(A205="","",B205&amp;IFERROR(" "&amp;VLOOKUP(A205,A206:C$1001,3,0),""))</f>
        <v/>
      </c>
    </row>
    <row r="206" spans="1:3" x14ac:dyDescent="0.2">
      <c r="A206" t="str">
        <v/>
      </c>
      <c r="B206" t="str">
        <v/>
      </c>
      <c r="C206" t="str">
        <f>IF(A206="","",B206&amp;IFERROR(" "&amp;VLOOKUP(A206,A207:C$1001,3,0),""))</f>
        <v/>
      </c>
    </row>
    <row r="207" spans="1:3" x14ac:dyDescent="0.2">
      <c r="A207" t="str">
        <v/>
      </c>
      <c r="B207" t="str">
        <v/>
      </c>
      <c r="C207" t="str">
        <f>IF(A207="","",B207&amp;IFERROR(" "&amp;VLOOKUP(A207,A208:C$1001,3,0),""))</f>
        <v/>
      </c>
    </row>
    <row r="208" spans="1:3" x14ac:dyDescent="0.2">
      <c r="A208" t="str">
        <v/>
      </c>
      <c r="B208" t="str">
        <v/>
      </c>
      <c r="C208" t="str">
        <f>IF(A208="","",B208&amp;IFERROR(" "&amp;VLOOKUP(A208,A209:C$1001,3,0),""))</f>
        <v/>
      </c>
    </row>
    <row r="209" spans="1:3" x14ac:dyDescent="0.2">
      <c r="A209" t="str">
        <v/>
      </c>
      <c r="B209" t="str">
        <v/>
      </c>
      <c r="C209" t="str">
        <f>IF(A209="","",B209&amp;IFERROR(" "&amp;VLOOKUP(A209,A210:C$1001,3,0),""))</f>
        <v/>
      </c>
    </row>
    <row r="210" spans="1:3" x14ac:dyDescent="0.2">
      <c r="A210" t="str">
        <v/>
      </c>
      <c r="B210" t="str">
        <v/>
      </c>
      <c r="C210" t="str">
        <f>IF(A210="","",B210&amp;IFERROR(" "&amp;VLOOKUP(A210,A211:C$1001,3,0),""))</f>
        <v/>
      </c>
    </row>
    <row r="211" spans="1:3" x14ac:dyDescent="0.2">
      <c r="A211" t="str">
        <v/>
      </c>
      <c r="B211" t="str">
        <v/>
      </c>
      <c r="C211" t="str">
        <f>IF(A211="","",B211&amp;IFERROR(" "&amp;VLOOKUP(A211,A212:C$1001,3,0),""))</f>
        <v/>
      </c>
    </row>
    <row r="212" spans="1:3" x14ac:dyDescent="0.2">
      <c r="A212" t="str">
        <v/>
      </c>
      <c r="B212" t="str">
        <v/>
      </c>
      <c r="C212" t="str">
        <f>IF(A212="","",B212&amp;IFERROR(" "&amp;VLOOKUP(A212,A213:C$1001,3,0),""))</f>
        <v/>
      </c>
    </row>
    <row r="213" spans="1:3" x14ac:dyDescent="0.2">
      <c r="A213" t="str">
        <v/>
      </c>
      <c r="B213" t="str">
        <v/>
      </c>
      <c r="C213" t="str">
        <f>IF(A213="","",B213&amp;IFERROR(" "&amp;VLOOKUP(A213,A214:C$1001,3,0),""))</f>
        <v/>
      </c>
    </row>
    <row r="214" spans="1:3" x14ac:dyDescent="0.2">
      <c r="A214" t="str">
        <v/>
      </c>
      <c r="B214" t="str">
        <v/>
      </c>
      <c r="C214" t="str">
        <f>IF(A214="","",B214&amp;IFERROR(" "&amp;VLOOKUP(A214,A215:C$1001,3,0),""))</f>
        <v/>
      </c>
    </row>
    <row r="215" spans="1:3" x14ac:dyDescent="0.2">
      <c r="A215" t="str">
        <v/>
      </c>
      <c r="B215" t="str">
        <v/>
      </c>
      <c r="C215" t="str">
        <f>IF(A215="","",B215&amp;IFERROR(" "&amp;VLOOKUP(A215,A216:C$1001,3,0),""))</f>
        <v/>
      </c>
    </row>
    <row r="216" spans="1:3" x14ac:dyDescent="0.2">
      <c r="A216" t="str">
        <v/>
      </c>
      <c r="B216" t="str">
        <v/>
      </c>
      <c r="C216" t="str">
        <f>IF(A216="","",B216&amp;IFERROR(" "&amp;VLOOKUP(A216,A217:C$1001,3,0),""))</f>
        <v/>
      </c>
    </row>
    <row r="217" spans="1:3" x14ac:dyDescent="0.2">
      <c r="A217" t="str">
        <v/>
      </c>
      <c r="B217" t="str">
        <v/>
      </c>
      <c r="C217" t="str">
        <f>IF(A217="","",B217&amp;IFERROR(" "&amp;VLOOKUP(A217,A218:C$1001,3,0),""))</f>
        <v/>
      </c>
    </row>
    <row r="218" spans="1:3" x14ac:dyDescent="0.2">
      <c r="A218" t="str">
        <v/>
      </c>
      <c r="B218" t="str">
        <v/>
      </c>
      <c r="C218" t="str">
        <f>IF(A218="","",B218&amp;IFERROR(" "&amp;VLOOKUP(A218,A219:C$1001,3,0),""))</f>
        <v/>
      </c>
    </row>
    <row r="219" spans="1:3" x14ac:dyDescent="0.2">
      <c r="A219" t="str">
        <v/>
      </c>
      <c r="B219" t="str">
        <v/>
      </c>
      <c r="C219" t="str">
        <f>IF(A219="","",B219&amp;IFERROR(" "&amp;VLOOKUP(A219,A220:C$1001,3,0),""))</f>
        <v/>
      </c>
    </row>
    <row r="220" spans="1:3" x14ac:dyDescent="0.2">
      <c r="A220" t="str">
        <v/>
      </c>
      <c r="B220" t="str">
        <v/>
      </c>
      <c r="C220" t="str">
        <f>IF(A220="","",B220&amp;IFERROR(" "&amp;VLOOKUP(A220,A221:C$1001,3,0),""))</f>
        <v/>
      </c>
    </row>
    <row r="221" spans="1:3" x14ac:dyDescent="0.2">
      <c r="A221" t="str">
        <v/>
      </c>
      <c r="B221" t="str">
        <v/>
      </c>
      <c r="C221" t="str">
        <f>IF(A221="","",B221&amp;IFERROR(" "&amp;VLOOKUP(A221,A222:C$1001,3,0),""))</f>
        <v/>
      </c>
    </row>
    <row r="222" spans="1:3" x14ac:dyDescent="0.2">
      <c r="A222" t="str">
        <v/>
      </c>
      <c r="B222" t="str">
        <v/>
      </c>
      <c r="C222" t="str">
        <f>IF(A222="","",B222&amp;IFERROR(" "&amp;VLOOKUP(A222,A223:C$1001,3,0),""))</f>
        <v/>
      </c>
    </row>
    <row r="223" spans="1:3" x14ac:dyDescent="0.2">
      <c r="A223" t="str">
        <v/>
      </c>
      <c r="B223" t="str">
        <v/>
      </c>
      <c r="C223" t="str">
        <f>IF(A223="","",B223&amp;IFERROR(" "&amp;VLOOKUP(A223,A224:C$1001,3,0),""))</f>
        <v/>
      </c>
    </row>
    <row r="224" spans="1:3" x14ac:dyDescent="0.2">
      <c r="A224" t="str">
        <v/>
      </c>
      <c r="B224" t="str">
        <v/>
      </c>
      <c r="C224" t="str">
        <f>IF(A224="","",B224&amp;IFERROR(" "&amp;VLOOKUP(A224,A225:C$1001,3,0),""))</f>
        <v/>
      </c>
    </row>
    <row r="225" spans="1:3" x14ac:dyDescent="0.2">
      <c r="A225" t="str">
        <v/>
      </c>
      <c r="B225" t="str">
        <v/>
      </c>
      <c r="C225" t="str">
        <f>IF(A225="","",B225&amp;IFERROR(" "&amp;VLOOKUP(A225,A226:C$1001,3,0),""))</f>
        <v/>
      </c>
    </row>
    <row r="226" spans="1:3" x14ac:dyDescent="0.2">
      <c r="A226" t="str">
        <v/>
      </c>
      <c r="B226" t="str">
        <v/>
      </c>
      <c r="C226" t="str">
        <f>IF(A226="","",B226&amp;IFERROR(" "&amp;VLOOKUP(A226,A227:C$1001,3,0),""))</f>
        <v/>
      </c>
    </row>
    <row r="227" spans="1:3" x14ac:dyDescent="0.2">
      <c r="A227" t="str">
        <v/>
      </c>
      <c r="B227" t="str">
        <v/>
      </c>
      <c r="C227" t="str">
        <f>IF(A227="","",B227&amp;IFERROR(" "&amp;VLOOKUP(A227,A228:C$1001,3,0),""))</f>
        <v/>
      </c>
    </row>
    <row r="228" spans="1:3" x14ac:dyDescent="0.2">
      <c r="A228" t="str">
        <v/>
      </c>
      <c r="B228" t="str">
        <v/>
      </c>
      <c r="C228" t="str">
        <f>IF(A228="","",B228&amp;IFERROR(" "&amp;VLOOKUP(A228,A229:C$1001,3,0),""))</f>
        <v/>
      </c>
    </row>
    <row r="229" spans="1:3" x14ac:dyDescent="0.2">
      <c r="A229" t="str">
        <v/>
      </c>
      <c r="B229" t="str">
        <v/>
      </c>
      <c r="C229" t="str">
        <f>IF(A229="","",B229&amp;IFERROR(" "&amp;VLOOKUP(A229,A230:C$1001,3,0),""))</f>
        <v/>
      </c>
    </row>
    <row r="230" spans="1:3" x14ac:dyDescent="0.2">
      <c r="A230" t="str">
        <v/>
      </c>
      <c r="B230" t="str">
        <v/>
      </c>
      <c r="C230" t="str">
        <f>IF(A230="","",B230&amp;IFERROR(" "&amp;VLOOKUP(A230,A231:C$1001,3,0),""))</f>
        <v/>
      </c>
    </row>
    <row r="231" spans="1:3" x14ac:dyDescent="0.2">
      <c r="A231" t="str">
        <v/>
      </c>
      <c r="B231" t="str">
        <v/>
      </c>
      <c r="C231" t="str">
        <f>IF(A231="","",B231&amp;IFERROR(" "&amp;VLOOKUP(A231,A232:C$1001,3,0),""))</f>
        <v/>
      </c>
    </row>
    <row r="232" spans="1:3" x14ac:dyDescent="0.2">
      <c r="A232" t="str">
        <v/>
      </c>
      <c r="B232" t="str">
        <v/>
      </c>
      <c r="C232" t="str">
        <f>IF(A232="","",B232&amp;IFERROR(" "&amp;VLOOKUP(A232,A233:C$1001,3,0),""))</f>
        <v/>
      </c>
    </row>
    <row r="233" spans="1:3" x14ac:dyDescent="0.2">
      <c r="A233" t="str">
        <v/>
      </c>
      <c r="B233" t="str">
        <v/>
      </c>
      <c r="C233" t="str">
        <f>IF(A233="","",B233&amp;IFERROR(" "&amp;VLOOKUP(A233,A234:C$1001,3,0),""))</f>
        <v/>
      </c>
    </row>
    <row r="234" spans="1:3" x14ac:dyDescent="0.2">
      <c r="A234" t="str">
        <v/>
      </c>
      <c r="B234" t="str">
        <v/>
      </c>
      <c r="C234" t="str">
        <f>IF(A234="","",B234&amp;IFERROR(" "&amp;VLOOKUP(A234,A235:C$1001,3,0),""))</f>
        <v/>
      </c>
    </row>
    <row r="235" spans="1:3" x14ac:dyDescent="0.2">
      <c r="A235" t="str">
        <v/>
      </c>
      <c r="B235" t="str">
        <v/>
      </c>
      <c r="C235" t="str">
        <f>IF(A235="","",B235&amp;IFERROR(" "&amp;VLOOKUP(A235,A236:C$1001,3,0),""))</f>
        <v/>
      </c>
    </row>
    <row r="236" spans="1:3" x14ac:dyDescent="0.2">
      <c r="A236" t="str">
        <v/>
      </c>
      <c r="B236" t="str">
        <v/>
      </c>
      <c r="C236" t="str">
        <f>IF(A236="","",B236&amp;IFERROR(" "&amp;VLOOKUP(A236,A237:C$1001,3,0),""))</f>
        <v/>
      </c>
    </row>
    <row r="237" spans="1:3" x14ac:dyDescent="0.2">
      <c r="A237" t="str">
        <v/>
      </c>
      <c r="B237" t="str">
        <v/>
      </c>
      <c r="C237" t="str">
        <f>IF(A237="","",B237&amp;IFERROR(" "&amp;VLOOKUP(A237,A238:C$1001,3,0),""))</f>
        <v/>
      </c>
    </row>
    <row r="238" spans="1:3" x14ac:dyDescent="0.2">
      <c r="A238" t="str">
        <v/>
      </c>
      <c r="B238" t="str">
        <v/>
      </c>
      <c r="C238" t="str">
        <f>IF(A238="","",B238&amp;IFERROR(" "&amp;VLOOKUP(A238,A239:C$1001,3,0),""))</f>
        <v/>
      </c>
    </row>
    <row r="239" spans="1:3" x14ac:dyDescent="0.2">
      <c r="A239" t="str">
        <v/>
      </c>
      <c r="B239" t="str">
        <v/>
      </c>
      <c r="C239" t="str">
        <f>IF(A239="","",B239&amp;IFERROR(" "&amp;VLOOKUP(A239,A240:C$1001,3,0),""))</f>
        <v/>
      </c>
    </row>
    <row r="240" spans="1:3" x14ac:dyDescent="0.2">
      <c r="A240" t="str">
        <v/>
      </c>
      <c r="B240" t="str">
        <v/>
      </c>
      <c r="C240" t="str">
        <f>IF(A240="","",B240&amp;IFERROR(" "&amp;VLOOKUP(A240,A241:C$1001,3,0),""))</f>
        <v/>
      </c>
    </row>
    <row r="241" spans="1:3" x14ac:dyDescent="0.2">
      <c r="A241" t="str">
        <v/>
      </c>
      <c r="B241" t="str">
        <v/>
      </c>
      <c r="C241" t="str">
        <f>IF(A241="","",B241&amp;IFERROR(" "&amp;VLOOKUP(A241,A242:C$1001,3,0),""))</f>
        <v/>
      </c>
    </row>
    <row r="242" spans="1:3" x14ac:dyDescent="0.2">
      <c r="A242" t="str">
        <v/>
      </c>
      <c r="B242" t="str">
        <v/>
      </c>
      <c r="C242" t="str">
        <f>IF(A242="","",B242&amp;IFERROR(" "&amp;VLOOKUP(A242,A243:C$1001,3,0),""))</f>
        <v/>
      </c>
    </row>
    <row r="243" spans="1:3" x14ac:dyDescent="0.2">
      <c r="A243" t="str">
        <v/>
      </c>
      <c r="B243" t="str">
        <v/>
      </c>
      <c r="C243" t="str">
        <f>IF(A243="","",B243&amp;IFERROR(" "&amp;VLOOKUP(A243,A244:C$1001,3,0),""))</f>
        <v/>
      </c>
    </row>
    <row r="244" spans="1:3" x14ac:dyDescent="0.2">
      <c r="A244" t="str">
        <v/>
      </c>
      <c r="B244" t="str">
        <v/>
      </c>
      <c r="C244" t="str">
        <f>IF(A244="","",B244&amp;IFERROR(" "&amp;VLOOKUP(A244,A245:C$1001,3,0),""))</f>
        <v/>
      </c>
    </row>
    <row r="245" spans="1:3" x14ac:dyDescent="0.2">
      <c r="A245" t="str">
        <v/>
      </c>
      <c r="B245" t="str">
        <v/>
      </c>
      <c r="C245" t="str">
        <f>IF(A245="","",B245&amp;IFERROR(" "&amp;VLOOKUP(A245,A246:C$1001,3,0),""))</f>
        <v/>
      </c>
    </row>
    <row r="246" spans="1:3" x14ac:dyDescent="0.2">
      <c r="A246" t="str">
        <v/>
      </c>
      <c r="B246" t="str">
        <v/>
      </c>
      <c r="C246" t="str">
        <f>IF(A246="","",B246&amp;IFERROR(" "&amp;VLOOKUP(A246,A247:C$1001,3,0),""))</f>
        <v/>
      </c>
    </row>
    <row r="247" spans="1:3" x14ac:dyDescent="0.2">
      <c r="A247" t="str">
        <v/>
      </c>
      <c r="B247" t="str">
        <v/>
      </c>
      <c r="C247" t="str">
        <f>IF(A247="","",B247&amp;IFERROR(" "&amp;VLOOKUP(A247,A248:C$1001,3,0),""))</f>
        <v/>
      </c>
    </row>
    <row r="248" spans="1:3" x14ac:dyDescent="0.2">
      <c r="A248" t="str">
        <v/>
      </c>
      <c r="B248" t="str">
        <v/>
      </c>
      <c r="C248" t="str">
        <f>IF(A248="","",B248&amp;IFERROR(" "&amp;VLOOKUP(A248,A249:C$1001,3,0),""))</f>
        <v/>
      </c>
    </row>
    <row r="249" spans="1:3" x14ac:dyDescent="0.2">
      <c r="A249" t="str">
        <v/>
      </c>
      <c r="B249" t="str">
        <v/>
      </c>
      <c r="C249" t="str">
        <f>IF(A249="","",B249&amp;IFERROR(" "&amp;VLOOKUP(A249,A250:C$1001,3,0),""))</f>
        <v/>
      </c>
    </row>
    <row r="250" spans="1:3" x14ac:dyDescent="0.2">
      <c r="A250" t="str">
        <v/>
      </c>
      <c r="B250" t="str">
        <v/>
      </c>
      <c r="C250" t="str">
        <f>IF(A250="","",B250&amp;IFERROR(" "&amp;VLOOKUP(A250,A251:C$1001,3,0),""))</f>
        <v/>
      </c>
    </row>
    <row r="251" spans="1:3" x14ac:dyDescent="0.2">
      <c r="A251" t="str">
        <v/>
      </c>
      <c r="B251" t="str">
        <v/>
      </c>
      <c r="C251" t="str">
        <f>IF(A251="","",B251&amp;IFERROR(" "&amp;VLOOKUP(A251,A252:C$1001,3,0),""))</f>
        <v/>
      </c>
    </row>
    <row r="252" spans="1:3" x14ac:dyDescent="0.2">
      <c r="A252" t="str">
        <v/>
      </c>
      <c r="B252" t="str">
        <v/>
      </c>
      <c r="C252" t="str">
        <f>IF(A252="","",B252&amp;IFERROR(" "&amp;VLOOKUP(A252,A253:C$1001,3,0),""))</f>
        <v/>
      </c>
    </row>
    <row r="253" spans="1:3" x14ac:dyDescent="0.2">
      <c r="A253" t="str">
        <v/>
      </c>
      <c r="B253" t="str">
        <v/>
      </c>
      <c r="C253" t="str">
        <f>IF(A253="","",B253&amp;IFERROR(" "&amp;VLOOKUP(A253,A254:C$1001,3,0),""))</f>
        <v/>
      </c>
    </row>
    <row r="254" spans="1:3" x14ac:dyDescent="0.2">
      <c r="A254" t="str">
        <v/>
      </c>
      <c r="B254" t="str">
        <v/>
      </c>
      <c r="C254" t="str">
        <f>IF(A254="","",B254&amp;IFERROR(" "&amp;VLOOKUP(A254,A255:C$1001,3,0),""))</f>
        <v/>
      </c>
    </row>
    <row r="255" spans="1:3" x14ac:dyDescent="0.2">
      <c r="A255" t="str">
        <v/>
      </c>
      <c r="B255" t="str">
        <v/>
      </c>
      <c r="C255" t="str">
        <f>IF(A255="","",B255&amp;IFERROR(" "&amp;VLOOKUP(A255,A256:C$1001,3,0),""))</f>
        <v/>
      </c>
    </row>
    <row r="256" spans="1:3" x14ac:dyDescent="0.2">
      <c r="A256" t="str">
        <v/>
      </c>
      <c r="B256" t="str">
        <v/>
      </c>
      <c r="C256" t="str">
        <f>IF(A256="","",B256&amp;IFERROR(" "&amp;VLOOKUP(A256,A257:C$1001,3,0),""))</f>
        <v/>
      </c>
    </row>
    <row r="257" spans="1:3" x14ac:dyDescent="0.2">
      <c r="A257" t="str">
        <v/>
      </c>
      <c r="B257" t="str">
        <v/>
      </c>
      <c r="C257" t="str">
        <f>IF(A257="","",B257&amp;IFERROR(" "&amp;VLOOKUP(A257,A258:C$1001,3,0),""))</f>
        <v/>
      </c>
    </row>
    <row r="258" spans="1:3" x14ac:dyDescent="0.2">
      <c r="A258" t="str">
        <v/>
      </c>
      <c r="B258" t="str">
        <v/>
      </c>
      <c r="C258" t="str">
        <f>IF(A258="","",B258&amp;IFERROR(" "&amp;VLOOKUP(A258,A259:C$1001,3,0),""))</f>
        <v/>
      </c>
    </row>
    <row r="259" spans="1:3" x14ac:dyDescent="0.2">
      <c r="A259" t="str">
        <v/>
      </c>
      <c r="B259" t="str">
        <v/>
      </c>
      <c r="C259" t="str">
        <f>IF(A259="","",B259&amp;IFERROR(" "&amp;VLOOKUP(A259,A260:C$1001,3,0),""))</f>
        <v/>
      </c>
    </row>
    <row r="260" spans="1:3" x14ac:dyDescent="0.2">
      <c r="A260" t="str">
        <v/>
      </c>
      <c r="B260" t="str">
        <v/>
      </c>
      <c r="C260" t="str">
        <f>IF(A260="","",B260&amp;IFERROR(" "&amp;VLOOKUP(A260,A261:C$1001,3,0),""))</f>
        <v/>
      </c>
    </row>
    <row r="261" spans="1:3" x14ac:dyDescent="0.2">
      <c r="A261" t="str">
        <v/>
      </c>
      <c r="B261" t="str">
        <v/>
      </c>
      <c r="C261" t="str">
        <f>IF(A261="","",B261&amp;IFERROR(" "&amp;VLOOKUP(A261,A262:C$1001,3,0),""))</f>
        <v/>
      </c>
    </row>
    <row r="262" spans="1:3" x14ac:dyDescent="0.2">
      <c r="A262" t="str">
        <v/>
      </c>
      <c r="B262" t="str">
        <v/>
      </c>
      <c r="C262" t="str">
        <f>IF(A262="","",B262&amp;IFERROR(" "&amp;VLOOKUP(A262,A263:C$1001,3,0),""))</f>
        <v/>
      </c>
    </row>
    <row r="263" spans="1:3" x14ac:dyDescent="0.2">
      <c r="A263" t="str">
        <v/>
      </c>
      <c r="B263" t="str">
        <v/>
      </c>
      <c r="C263" t="str">
        <f>IF(A263="","",B263&amp;IFERROR(" "&amp;VLOOKUP(A263,A264:C$1001,3,0),""))</f>
        <v/>
      </c>
    </row>
    <row r="264" spans="1:3" x14ac:dyDescent="0.2">
      <c r="A264" t="str">
        <v/>
      </c>
      <c r="B264" t="str">
        <v/>
      </c>
      <c r="C264" t="str">
        <f>IF(A264="","",B264&amp;IFERROR(" "&amp;VLOOKUP(A264,A265:C$1001,3,0),""))</f>
        <v/>
      </c>
    </row>
    <row r="265" spans="1:3" x14ac:dyDescent="0.2">
      <c r="A265" t="str">
        <v/>
      </c>
      <c r="B265" t="str">
        <v/>
      </c>
      <c r="C265" t="str">
        <f>IF(A265="","",B265&amp;IFERROR(" "&amp;VLOOKUP(A265,A266:C$1001,3,0),""))</f>
        <v/>
      </c>
    </row>
    <row r="266" spans="1:3" x14ac:dyDescent="0.2">
      <c r="A266" t="str">
        <v/>
      </c>
      <c r="B266" t="str">
        <v/>
      </c>
      <c r="C266" t="str">
        <f>IF(A266="","",B266&amp;IFERROR(" "&amp;VLOOKUP(A266,A267:C$1001,3,0),""))</f>
        <v/>
      </c>
    </row>
    <row r="267" spans="1:3" x14ac:dyDescent="0.2">
      <c r="A267" t="str">
        <v/>
      </c>
      <c r="B267" t="str">
        <v/>
      </c>
      <c r="C267" t="str">
        <f>IF(A267="","",B267&amp;IFERROR(" "&amp;VLOOKUP(A267,A268:C$1001,3,0),""))</f>
        <v/>
      </c>
    </row>
    <row r="268" spans="1:3" x14ac:dyDescent="0.2">
      <c r="A268" t="str">
        <v/>
      </c>
      <c r="B268" t="str">
        <v/>
      </c>
      <c r="C268" t="str">
        <f>IF(A268="","",B268&amp;IFERROR(" "&amp;VLOOKUP(A268,A269:C$1001,3,0),""))</f>
        <v/>
      </c>
    </row>
    <row r="269" spans="1:3" x14ac:dyDescent="0.2">
      <c r="A269" t="str">
        <v/>
      </c>
      <c r="B269" t="str">
        <v/>
      </c>
      <c r="C269" t="str">
        <f>IF(A269="","",B269&amp;IFERROR(" "&amp;VLOOKUP(A269,A270:C$1001,3,0),""))</f>
        <v/>
      </c>
    </row>
    <row r="270" spans="1:3" x14ac:dyDescent="0.2">
      <c r="A270" t="str">
        <v/>
      </c>
      <c r="B270" t="str">
        <v/>
      </c>
      <c r="C270" t="str">
        <f>IF(A270="","",B270&amp;IFERROR(" "&amp;VLOOKUP(A270,A271:C$1001,3,0),""))</f>
        <v/>
      </c>
    </row>
    <row r="271" spans="1:3" x14ac:dyDescent="0.2">
      <c r="A271" t="str">
        <v/>
      </c>
      <c r="B271" t="str">
        <v/>
      </c>
      <c r="C271" t="str">
        <f>IF(A271="","",B271&amp;IFERROR(" "&amp;VLOOKUP(A271,A272:C$1001,3,0),""))</f>
        <v/>
      </c>
    </row>
    <row r="272" spans="1:3" x14ac:dyDescent="0.2">
      <c r="A272" t="str">
        <v/>
      </c>
      <c r="B272" t="str">
        <v/>
      </c>
      <c r="C272" t="str">
        <f>IF(A272="","",B272&amp;IFERROR(" "&amp;VLOOKUP(A272,A273:C$1001,3,0),""))</f>
        <v/>
      </c>
    </row>
    <row r="273" spans="1:3" x14ac:dyDescent="0.2">
      <c r="A273" t="str">
        <v/>
      </c>
      <c r="B273" t="str">
        <v/>
      </c>
      <c r="C273" t="str">
        <f>IF(A273="","",B273&amp;IFERROR(" "&amp;VLOOKUP(A273,A274:C$1001,3,0),""))</f>
        <v/>
      </c>
    </row>
    <row r="274" spans="1:3" x14ac:dyDescent="0.2">
      <c r="A274" t="str">
        <v/>
      </c>
      <c r="B274" t="str">
        <v/>
      </c>
      <c r="C274" t="str">
        <f>IF(A274="","",B274&amp;IFERROR(" "&amp;VLOOKUP(A274,A275:C$1001,3,0),""))</f>
        <v/>
      </c>
    </row>
    <row r="275" spans="1:3" x14ac:dyDescent="0.2">
      <c r="A275" t="str">
        <v/>
      </c>
      <c r="B275" t="str">
        <v/>
      </c>
      <c r="C275" t="str">
        <f>IF(A275="","",B275&amp;IFERROR(" "&amp;VLOOKUP(A275,A276:C$1001,3,0),""))</f>
        <v/>
      </c>
    </row>
    <row r="276" spans="1:3" x14ac:dyDescent="0.2">
      <c r="A276" t="str">
        <v/>
      </c>
      <c r="B276" t="str">
        <v/>
      </c>
      <c r="C276" t="str">
        <f>IF(A276="","",B276&amp;IFERROR(" "&amp;VLOOKUP(A276,A277:C$1001,3,0),""))</f>
        <v/>
      </c>
    </row>
    <row r="277" spans="1:3" x14ac:dyDescent="0.2">
      <c r="A277" t="str">
        <v/>
      </c>
      <c r="B277" t="str">
        <v/>
      </c>
      <c r="C277" t="str">
        <f>IF(A277="","",B277&amp;IFERROR(" "&amp;VLOOKUP(A277,A278:C$1001,3,0),""))</f>
        <v/>
      </c>
    </row>
    <row r="278" spans="1:3" x14ac:dyDescent="0.2">
      <c r="A278" t="str">
        <v/>
      </c>
      <c r="B278" t="str">
        <v/>
      </c>
      <c r="C278" t="str">
        <f>IF(A278="","",B278&amp;IFERROR(" "&amp;VLOOKUP(A278,A279:C$1001,3,0),""))</f>
        <v/>
      </c>
    </row>
    <row r="279" spans="1:3" x14ac:dyDescent="0.2">
      <c r="A279" t="str">
        <v/>
      </c>
      <c r="B279" t="str">
        <v/>
      </c>
      <c r="C279" t="str">
        <f>IF(A279="","",B279&amp;IFERROR(" "&amp;VLOOKUP(A279,A280:C$1001,3,0),""))</f>
        <v/>
      </c>
    </row>
    <row r="280" spans="1:3" x14ac:dyDescent="0.2">
      <c r="A280" t="str">
        <v/>
      </c>
      <c r="B280" t="str">
        <v/>
      </c>
      <c r="C280" t="str">
        <f>IF(A280="","",B280&amp;IFERROR(" "&amp;VLOOKUP(A280,A281:C$1001,3,0),""))</f>
        <v/>
      </c>
    </row>
    <row r="281" spans="1:3" x14ac:dyDescent="0.2">
      <c r="A281" t="str">
        <v/>
      </c>
      <c r="B281" t="str">
        <v/>
      </c>
      <c r="C281" t="str">
        <f>IF(A281="","",B281&amp;IFERROR(" "&amp;VLOOKUP(A281,A282:C$1001,3,0),""))</f>
        <v/>
      </c>
    </row>
    <row r="282" spans="1:3" x14ac:dyDescent="0.2">
      <c r="A282" t="str">
        <v/>
      </c>
      <c r="B282" t="str">
        <v/>
      </c>
      <c r="C282" t="str">
        <f>IF(A282="","",B282&amp;IFERROR(" "&amp;VLOOKUP(A282,A283:C$1001,3,0),""))</f>
        <v/>
      </c>
    </row>
    <row r="283" spans="1:3" x14ac:dyDescent="0.2">
      <c r="A283" t="str">
        <v/>
      </c>
      <c r="B283" t="str">
        <v/>
      </c>
      <c r="C283" t="str">
        <f>IF(A283="","",B283&amp;IFERROR(" "&amp;VLOOKUP(A283,A284:C$1001,3,0),""))</f>
        <v/>
      </c>
    </row>
    <row r="284" spans="1:3" x14ac:dyDescent="0.2">
      <c r="A284" t="str">
        <v/>
      </c>
      <c r="B284" t="str">
        <v/>
      </c>
      <c r="C284" t="str">
        <f>IF(A284="","",B284&amp;IFERROR(" "&amp;VLOOKUP(A284,A285:C$1001,3,0),""))</f>
        <v/>
      </c>
    </row>
    <row r="285" spans="1:3" x14ac:dyDescent="0.2">
      <c r="A285" t="str">
        <v/>
      </c>
      <c r="B285" t="str">
        <v/>
      </c>
      <c r="C285" t="str">
        <f>IF(A285="","",B285&amp;IFERROR(" "&amp;VLOOKUP(A285,A286:C$1001,3,0),""))</f>
        <v/>
      </c>
    </row>
    <row r="286" spans="1:3" x14ac:dyDescent="0.2">
      <c r="A286" t="str">
        <v/>
      </c>
      <c r="B286" t="str">
        <v/>
      </c>
      <c r="C286" t="str">
        <f>IF(A286="","",B286&amp;IFERROR(" "&amp;VLOOKUP(A286,A287:C$1001,3,0),""))</f>
        <v/>
      </c>
    </row>
    <row r="287" spans="1:3" x14ac:dyDescent="0.2">
      <c r="A287" t="str">
        <v/>
      </c>
      <c r="B287" t="str">
        <v/>
      </c>
      <c r="C287" t="str">
        <f>IF(A287="","",B287&amp;IFERROR(" "&amp;VLOOKUP(A287,A288:C$1001,3,0),""))</f>
        <v/>
      </c>
    </row>
    <row r="288" spans="1:3" x14ac:dyDescent="0.2">
      <c r="A288" t="str">
        <v/>
      </c>
      <c r="B288" t="str">
        <v/>
      </c>
      <c r="C288" t="str">
        <f>IF(A288="","",B288&amp;IFERROR(" "&amp;VLOOKUP(A288,A289:C$1001,3,0),""))</f>
        <v/>
      </c>
    </row>
    <row r="289" spans="1:3" x14ac:dyDescent="0.2">
      <c r="A289" t="str">
        <v/>
      </c>
      <c r="B289" t="str">
        <v/>
      </c>
      <c r="C289" t="str">
        <f>IF(A289="","",B289&amp;IFERROR(" "&amp;VLOOKUP(A289,A290:C$1001,3,0),""))</f>
        <v/>
      </c>
    </row>
    <row r="290" spans="1:3" x14ac:dyDescent="0.2">
      <c r="A290" t="str">
        <v/>
      </c>
      <c r="B290" t="str">
        <v/>
      </c>
      <c r="C290" t="str">
        <f>IF(A290="","",B290&amp;IFERROR(" "&amp;VLOOKUP(A290,A291:C$1001,3,0),""))</f>
        <v/>
      </c>
    </row>
    <row r="291" spans="1:3" x14ac:dyDescent="0.2">
      <c r="A291" t="str">
        <v/>
      </c>
      <c r="B291" t="str">
        <v/>
      </c>
      <c r="C291" t="str">
        <f>IF(A291="","",B291&amp;IFERROR(" "&amp;VLOOKUP(A291,A292:C$1001,3,0),""))</f>
        <v/>
      </c>
    </row>
    <row r="292" spans="1:3" x14ac:dyDescent="0.2">
      <c r="A292" t="str">
        <v/>
      </c>
      <c r="B292" t="str">
        <v/>
      </c>
      <c r="C292" t="str">
        <f>IF(A292="","",B292&amp;IFERROR(" "&amp;VLOOKUP(A292,A293:C$1001,3,0),""))</f>
        <v/>
      </c>
    </row>
    <row r="293" spans="1:3" x14ac:dyDescent="0.2">
      <c r="A293" t="str">
        <v/>
      </c>
      <c r="B293" t="str">
        <v/>
      </c>
      <c r="C293" t="str">
        <f>IF(A293="","",B293&amp;IFERROR(" "&amp;VLOOKUP(A293,A294:C$1001,3,0),""))</f>
        <v/>
      </c>
    </row>
    <row r="294" spans="1:3" x14ac:dyDescent="0.2">
      <c r="A294" t="str">
        <v/>
      </c>
      <c r="B294" t="str">
        <v/>
      </c>
      <c r="C294" t="str">
        <f>IF(A294="","",B294&amp;IFERROR(" "&amp;VLOOKUP(A294,A295:C$1001,3,0),""))</f>
        <v/>
      </c>
    </row>
    <row r="295" spans="1:3" x14ac:dyDescent="0.2">
      <c r="A295" t="str">
        <v/>
      </c>
      <c r="B295" t="str">
        <v/>
      </c>
      <c r="C295" t="str">
        <f>IF(A295="","",B295&amp;IFERROR(" "&amp;VLOOKUP(A295,A296:C$1001,3,0),""))</f>
        <v/>
      </c>
    </row>
    <row r="296" spans="1:3" x14ac:dyDescent="0.2">
      <c r="A296" t="str">
        <v/>
      </c>
      <c r="B296" t="str">
        <v/>
      </c>
      <c r="C296" t="str">
        <f>IF(A296="","",B296&amp;IFERROR(" "&amp;VLOOKUP(A296,A297:C$1001,3,0),""))</f>
        <v/>
      </c>
    </row>
    <row r="297" spans="1:3" x14ac:dyDescent="0.2">
      <c r="A297" t="str">
        <v/>
      </c>
      <c r="B297" t="str">
        <v/>
      </c>
      <c r="C297" t="str">
        <f>IF(A297="","",B297&amp;IFERROR(" "&amp;VLOOKUP(A297,A298:C$1001,3,0),""))</f>
        <v/>
      </c>
    </row>
    <row r="298" spans="1:3" x14ac:dyDescent="0.2">
      <c r="A298" t="str">
        <v/>
      </c>
      <c r="B298" t="str">
        <v/>
      </c>
      <c r="C298" t="str">
        <f>IF(A298="","",B298&amp;IFERROR(" "&amp;VLOOKUP(A298,A299:C$1001,3,0),""))</f>
        <v/>
      </c>
    </row>
    <row r="299" spans="1:3" x14ac:dyDescent="0.2">
      <c r="A299" t="str">
        <v/>
      </c>
      <c r="B299" t="str">
        <v/>
      </c>
      <c r="C299" t="str">
        <f>IF(A299="","",B299&amp;IFERROR(" "&amp;VLOOKUP(A299,A300:C$1001,3,0),""))</f>
        <v/>
      </c>
    </row>
    <row r="300" spans="1:3" x14ac:dyDescent="0.2">
      <c r="A300" t="str">
        <v/>
      </c>
      <c r="B300" t="str">
        <v/>
      </c>
      <c r="C300" t="str">
        <f>IF(A300="","",B300&amp;IFERROR(" "&amp;VLOOKUP(A300,A301:C$1001,3,0),""))</f>
        <v/>
      </c>
    </row>
    <row r="301" spans="1:3" x14ac:dyDescent="0.2">
      <c r="A301" t="str">
        <v/>
      </c>
      <c r="B301" t="str">
        <v/>
      </c>
      <c r="C301" t="str">
        <f>IF(A301="","",B301&amp;IFERROR(" "&amp;VLOOKUP(A301,A302:C$1001,3,0),""))</f>
        <v/>
      </c>
    </row>
    <row r="302" spans="1:3" x14ac:dyDescent="0.2">
      <c r="A302" t="str">
        <v/>
      </c>
      <c r="B302" t="str">
        <v/>
      </c>
      <c r="C302" t="str">
        <f>IF(A302="","",B302&amp;IFERROR(" "&amp;VLOOKUP(A302,A303:C$1001,3,0),""))</f>
        <v/>
      </c>
    </row>
    <row r="303" spans="1:3" x14ac:dyDescent="0.2">
      <c r="A303" t="str">
        <v/>
      </c>
      <c r="B303" t="str">
        <v/>
      </c>
      <c r="C303" t="str">
        <f>IF(A303="","",B303&amp;IFERROR(" "&amp;VLOOKUP(A303,A304:C$1001,3,0),""))</f>
        <v/>
      </c>
    </row>
    <row r="304" spans="1:3" x14ac:dyDescent="0.2">
      <c r="A304" t="str">
        <v/>
      </c>
      <c r="B304" t="str">
        <v/>
      </c>
      <c r="C304" t="str">
        <f>IF(A304="","",B304&amp;IFERROR(" "&amp;VLOOKUP(A304,A305:C$1001,3,0),""))</f>
        <v/>
      </c>
    </row>
    <row r="305" spans="1:3" x14ac:dyDescent="0.2">
      <c r="A305" t="str">
        <v/>
      </c>
      <c r="B305" t="str">
        <v/>
      </c>
      <c r="C305" t="str">
        <f>IF(A305="","",B305&amp;IFERROR(" "&amp;VLOOKUP(A305,A306:C$1001,3,0),""))</f>
        <v/>
      </c>
    </row>
    <row r="306" spans="1:3" x14ac:dyDescent="0.2">
      <c r="A306" t="str">
        <v/>
      </c>
      <c r="B306" t="str">
        <v/>
      </c>
      <c r="C306" t="str">
        <f>IF(A306="","",B306&amp;IFERROR(" "&amp;VLOOKUP(A306,A307:C$1001,3,0),""))</f>
        <v/>
      </c>
    </row>
    <row r="307" spans="1:3" x14ac:dyDescent="0.2">
      <c r="A307" t="str">
        <v/>
      </c>
      <c r="B307" t="str">
        <v/>
      </c>
      <c r="C307" t="str">
        <f>IF(A307="","",B307&amp;IFERROR(" "&amp;VLOOKUP(A307,A308:C$1001,3,0),""))</f>
        <v/>
      </c>
    </row>
    <row r="308" spans="1:3" x14ac:dyDescent="0.2">
      <c r="A308" t="str">
        <v/>
      </c>
      <c r="B308" t="str">
        <v/>
      </c>
      <c r="C308" t="str">
        <f>IF(A308="","",B308&amp;IFERROR(" "&amp;VLOOKUP(A308,A309:C$1001,3,0),""))</f>
        <v/>
      </c>
    </row>
    <row r="309" spans="1:3" x14ac:dyDescent="0.2">
      <c r="A309" t="str">
        <v/>
      </c>
      <c r="B309" t="str">
        <v/>
      </c>
      <c r="C309" t="str">
        <f>IF(A309="","",B309&amp;IFERROR(" "&amp;VLOOKUP(A309,A310:C$1001,3,0),""))</f>
        <v/>
      </c>
    </row>
    <row r="310" spans="1:3" x14ac:dyDescent="0.2">
      <c r="A310" t="str">
        <v/>
      </c>
      <c r="B310" t="str">
        <v/>
      </c>
      <c r="C310" t="str">
        <f>IF(A310="","",B310&amp;IFERROR(" "&amp;VLOOKUP(A310,A311:C$1001,3,0),""))</f>
        <v/>
      </c>
    </row>
    <row r="311" spans="1:3" x14ac:dyDescent="0.2">
      <c r="A311" t="str">
        <v/>
      </c>
      <c r="B311" t="str">
        <v/>
      </c>
      <c r="C311" t="str">
        <f>IF(A311="","",B311&amp;IFERROR(" "&amp;VLOOKUP(A311,A312:C$1001,3,0),""))</f>
        <v/>
      </c>
    </row>
    <row r="312" spans="1:3" x14ac:dyDescent="0.2">
      <c r="A312" t="str">
        <v/>
      </c>
      <c r="B312" t="str">
        <v/>
      </c>
      <c r="C312" t="str">
        <f>IF(A312="","",B312&amp;IFERROR(" "&amp;VLOOKUP(A312,A313:C$1001,3,0),""))</f>
        <v/>
      </c>
    </row>
    <row r="313" spans="1:3" x14ac:dyDescent="0.2">
      <c r="A313" t="str">
        <v/>
      </c>
      <c r="B313" t="str">
        <v/>
      </c>
      <c r="C313" t="str">
        <f>IF(A313="","",B313&amp;IFERROR(" "&amp;VLOOKUP(A313,A314:C$1001,3,0),""))</f>
        <v/>
      </c>
    </row>
    <row r="314" spans="1:3" x14ac:dyDescent="0.2">
      <c r="A314" t="str">
        <v/>
      </c>
      <c r="B314" t="str">
        <v/>
      </c>
      <c r="C314" t="str">
        <f>IF(A314="","",B314&amp;IFERROR(" "&amp;VLOOKUP(A314,A315:C$1001,3,0),""))</f>
        <v/>
      </c>
    </row>
    <row r="315" spans="1:3" x14ac:dyDescent="0.2">
      <c r="A315" t="str">
        <v/>
      </c>
      <c r="B315" t="str">
        <v/>
      </c>
      <c r="C315" t="str">
        <f>IF(A315="","",B315&amp;IFERROR(" "&amp;VLOOKUP(A315,A316:C$1001,3,0),""))</f>
        <v/>
      </c>
    </row>
    <row r="316" spans="1:3" x14ac:dyDescent="0.2">
      <c r="A316" t="str">
        <v/>
      </c>
      <c r="B316" t="str">
        <v/>
      </c>
      <c r="C316" t="str">
        <f>IF(A316="","",B316&amp;IFERROR(" "&amp;VLOOKUP(A316,A317:C$1001,3,0),""))</f>
        <v/>
      </c>
    </row>
    <row r="317" spans="1:3" x14ac:dyDescent="0.2">
      <c r="A317" t="str">
        <v/>
      </c>
      <c r="B317" t="str">
        <v/>
      </c>
      <c r="C317" t="str">
        <f>IF(A317="","",B317&amp;IFERROR(" "&amp;VLOOKUP(A317,A318:C$1001,3,0),""))</f>
        <v/>
      </c>
    </row>
    <row r="318" spans="1:3" x14ac:dyDescent="0.2">
      <c r="A318" t="str">
        <v/>
      </c>
      <c r="B318" t="str">
        <v/>
      </c>
      <c r="C318" t="str">
        <f>IF(A318="","",B318&amp;IFERROR(" "&amp;VLOOKUP(A318,A319:C$1001,3,0),""))</f>
        <v/>
      </c>
    </row>
    <row r="319" spans="1:3" x14ac:dyDescent="0.2">
      <c r="A319" t="str">
        <v/>
      </c>
      <c r="B319" t="str">
        <v/>
      </c>
      <c r="C319" t="str">
        <f>IF(A319="","",B319&amp;IFERROR(" "&amp;VLOOKUP(A319,A320:C$1001,3,0),""))</f>
        <v/>
      </c>
    </row>
    <row r="320" spans="1:3" x14ac:dyDescent="0.2">
      <c r="A320" t="str">
        <v/>
      </c>
      <c r="B320" t="str">
        <v/>
      </c>
      <c r="C320" t="str">
        <f>IF(A320="","",B320&amp;IFERROR(" "&amp;VLOOKUP(A320,A321:C$1001,3,0),""))</f>
        <v/>
      </c>
    </row>
    <row r="321" spans="1:3" x14ac:dyDescent="0.2">
      <c r="A321" t="str">
        <v/>
      </c>
      <c r="B321" t="str">
        <v/>
      </c>
      <c r="C321" t="str">
        <f>IF(A321="","",B321&amp;IFERROR(" "&amp;VLOOKUP(A321,A322:C$1001,3,0),""))</f>
        <v/>
      </c>
    </row>
    <row r="322" spans="1:3" x14ac:dyDescent="0.2">
      <c r="A322" t="str">
        <v/>
      </c>
      <c r="B322" t="str">
        <v/>
      </c>
      <c r="C322" t="str">
        <f>IF(A322="","",B322&amp;IFERROR(" "&amp;VLOOKUP(A322,A323:C$1001,3,0),""))</f>
        <v/>
      </c>
    </row>
    <row r="323" spans="1:3" x14ac:dyDescent="0.2">
      <c r="A323" t="str">
        <v/>
      </c>
      <c r="B323" t="str">
        <v/>
      </c>
      <c r="C323" t="str">
        <f>IF(A323="","",B323&amp;IFERROR(" "&amp;VLOOKUP(A323,A324:C$1001,3,0),""))</f>
        <v/>
      </c>
    </row>
    <row r="324" spans="1:3" x14ac:dyDescent="0.2">
      <c r="A324" t="str">
        <v/>
      </c>
      <c r="B324" t="str">
        <v/>
      </c>
      <c r="C324" t="str">
        <f>IF(A324="","",B324&amp;IFERROR(" "&amp;VLOOKUP(A324,A325:C$1001,3,0),""))</f>
        <v/>
      </c>
    </row>
    <row r="325" spans="1:3" x14ac:dyDescent="0.2">
      <c r="A325" t="str">
        <v/>
      </c>
      <c r="B325" t="str">
        <v/>
      </c>
      <c r="C325" t="str">
        <f>IF(A325="","",B325&amp;IFERROR(" "&amp;VLOOKUP(A325,A326:C$1001,3,0),""))</f>
        <v/>
      </c>
    </row>
    <row r="326" spans="1:3" x14ac:dyDescent="0.2">
      <c r="A326" t="str">
        <v/>
      </c>
      <c r="B326" t="str">
        <v/>
      </c>
      <c r="C326" t="str">
        <f>IF(A326="","",B326&amp;IFERROR(" "&amp;VLOOKUP(A326,A327:C$1001,3,0),""))</f>
        <v/>
      </c>
    </row>
    <row r="327" spans="1:3" x14ac:dyDescent="0.2">
      <c r="A327" t="str">
        <v/>
      </c>
      <c r="B327" t="str">
        <v/>
      </c>
      <c r="C327" t="str">
        <f>IF(A327="","",B327&amp;IFERROR(" "&amp;VLOOKUP(A327,A328:C$1001,3,0),""))</f>
        <v/>
      </c>
    </row>
    <row r="328" spans="1:3" x14ac:dyDescent="0.2">
      <c r="A328" t="str">
        <v/>
      </c>
      <c r="B328" t="str">
        <v/>
      </c>
      <c r="C328" t="str">
        <f>IF(A328="","",B328&amp;IFERROR(" "&amp;VLOOKUP(A328,A329:C$1001,3,0),""))</f>
        <v/>
      </c>
    </row>
    <row r="329" spans="1:3" x14ac:dyDescent="0.2">
      <c r="A329" t="str">
        <v/>
      </c>
      <c r="B329" t="str">
        <v/>
      </c>
      <c r="C329" t="str">
        <f>IF(A329="","",B329&amp;IFERROR(" "&amp;VLOOKUP(A329,A330:C$1001,3,0),""))</f>
        <v/>
      </c>
    </row>
    <row r="330" spans="1:3" x14ac:dyDescent="0.2">
      <c r="A330" t="str">
        <v/>
      </c>
      <c r="B330" t="str">
        <v/>
      </c>
      <c r="C330" t="str">
        <f>IF(A330="","",B330&amp;IFERROR(" "&amp;VLOOKUP(A330,A331:C$1001,3,0),""))</f>
        <v/>
      </c>
    </row>
    <row r="331" spans="1:3" x14ac:dyDescent="0.2">
      <c r="A331" t="str">
        <v/>
      </c>
      <c r="B331" t="str">
        <v/>
      </c>
      <c r="C331" t="str">
        <f>IF(A331="","",B331&amp;IFERROR(" "&amp;VLOOKUP(A331,A332:C$1001,3,0),""))</f>
        <v/>
      </c>
    </row>
    <row r="332" spans="1:3" x14ac:dyDescent="0.2">
      <c r="A332" t="str">
        <v/>
      </c>
      <c r="B332" t="str">
        <v/>
      </c>
      <c r="C332" t="str">
        <f>IF(A332="","",B332&amp;IFERROR(" "&amp;VLOOKUP(A332,A333:C$1001,3,0),""))</f>
        <v/>
      </c>
    </row>
    <row r="333" spans="1:3" x14ac:dyDescent="0.2">
      <c r="A333" t="str">
        <v/>
      </c>
      <c r="B333" t="str">
        <v/>
      </c>
      <c r="C333" t="str">
        <f>IF(A333="","",B333&amp;IFERROR(" "&amp;VLOOKUP(A333,A334:C$1001,3,0),""))</f>
        <v/>
      </c>
    </row>
    <row r="334" spans="1:3" x14ac:dyDescent="0.2">
      <c r="A334" t="str">
        <v/>
      </c>
      <c r="B334" t="str">
        <v/>
      </c>
      <c r="C334" t="str">
        <f>IF(A334="","",B334&amp;IFERROR(" "&amp;VLOOKUP(A334,A335:C$1001,3,0),""))</f>
        <v/>
      </c>
    </row>
    <row r="335" spans="1:3" x14ac:dyDescent="0.2">
      <c r="A335" t="str">
        <v/>
      </c>
      <c r="B335" t="str">
        <v/>
      </c>
      <c r="C335" t="str">
        <f>IF(A335="","",B335&amp;IFERROR(" "&amp;VLOOKUP(A335,A336:C$1001,3,0),""))</f>
        <v/>
      </c>
    </row>
    <row r="336" spans="1:3" x14ac:dyDescent="0.2">
      <c r="A336" t="str">
        <v/>
      </c>
      <c r="B336" t="str">
        <v/>
      </c>
      <c r="C336" t="str">
        <f>IF(A336="","",B336&amp;IFERROR(" "&amp;VLOOKUP(A336,A337:C$1001,3,0),""))</f>
        <v/>
      </c>
    </row>
    <row r="337" spans="1:3" x14ac:dyDescent="0.2">
      <c r="A337" t="str">
        <v/>
      </c>
      <c r="B337" t="str">
        <v/>
      </c>
      <c r="C337" t="str">
        <f>IF(A337="","",B337&amp;IFERROR(" "&amp;VLOOKUP(A337,A338:C$1001,3,0),""))</f>
        <v/>
      </c>
    </row>
    <row r="338" spans="1:3" x14ac:dyDescent="0.2">
      <c r="A338" t="str">
        <v/>
      </c>
      <c r="B338" t="str">
        <v/>
      </c>
      <c r="C338" t="str">
        <f>IF(A338="","",B338&amp;IFERROR(" "&amp;VLOOKUP(A338,A339:C$1001,3,0),""))</f>
        <v/>
      </c>
    </row>
    <row r="339" spans="1:3" x14ac:dyDescent="0.2">
      <c r="A339" t="str">
        <v/>
      </c>
      <c r="B339" t="str">
        <v/>
      </c>
      <c r="C339" t="str">
        <f>IF(A339="","",B339&amp;IFERROR(" "&amp;VLOOKUP(A339,A340:C$1001,3,0),""))</f>
        <v/>
      </c>
    </row>
    <row r="340" spans="1:3" x14ac:dyDescent="0.2">
      <c r="A340" t="str">
        <v/>
      </c>
      <c r="B340" t="str">
        <v/>
      </c>
      <c r="C340" t="str">
        <f>IF(A340="","",B340&amp;IFERROR(" "&amp;VLOOKUP(A340,A341:C$1001,3,0),""))</f>
        <v/>
      </c>
    </row>
    <row r="341" spans="1:3" x14ac:dyDescent="0.2">
      <c r="A341" t="str">
        <v/>
      </c>
      <c r="B341" t="str">
        <v/>
      </c>
      <c r="C341" t="str">
        <f>IF(A341="","",B341&amp;IFERROR(" "&amp;VLOOKUP(A341,A342:C$1001,3,0),""))</f>
        <v/>
      </c>
    </row>
    <row r="342" spans="1:3" x14ac:dyDescent="0.2">
      <c r="A342" t="str">
        <v/>
      </c>
      <c r="B342" t="str">
        <v/>
      </c>
      <c r="C342" t="str">
        <f>IF(A342="","",B342&amp;IFERROR(" "&amp;VLOOKUP(A342,A343:C$1001,3,0),""))</f>
        <v/>
      </c>
    </row>
    <row r="343" spans="1:3" x14ac:dyDescent="0.2">
      <c r="A343" t="str">
        <v/>
      </c>
      <c r="B343" t="str">
        <v/>
      </c>
      <c r="C343" t="str">
        <f>IF(A343="","",B343&amp;IFERROR(" "&amp;VLOOKUP(A343,A344:C$1001,3,0),""))</f>
        <v/>
      </c>
    </row>
    <row r="344" spans="1:3" x14ac:dyDescent="0.2">
      <c r="A344" t="str">
        <v/>
      </c>
      <c r="B344" t="str">
        <v/>
      </c>
      <c r="C344" t="str">
        <f>IF(A344="","",B344&amp;IFERROR(" "&amp;VLOOKUP(A344,A345:C$1001,3,0),""))</f>
        <v/>
      </c>
    </row>
    <row r="345" spans="1:3" x14ac:dyDescent="0.2">
      <c r="A345" t="str">
        <v/>
      </c>
      <c r="B345" t="str">
        <v/>
      </c>
      <c r="C345" t="str">
        <f>IF(A345="","",B345&amp;IFERROR(" "&amp;VLOOKUP(A345,A346:C$1001,3,0),""))</f>
        <v/>
      </c>
    </row>
    <row r="346" spans="1:3" x14ac:dyDescent="0.2">
      <c r="A346" t="str">
        <v/>
      </c>
      <c r="B346" t="str">
        <v/>
      </c>
      <c r="C346" t="str">
        <f>IF(A346="","",B346&amp;IFERROR(" "&amp;VLOOKUP(A346,A347:C$1001,3,0),""))</f>
        <v/>
      </c>
    </row>
    <row r="347" spans="1:3" x14ac:dyDescent="0.2">
      <c r="A347" t="str">
        <v/>
      </c>
      <c r="B347" t="str">
        <v/>
      </c>
      <c r="C347" t="str">
        <f>IF(A347="","",B347&amp;IFERROR(" "&amp;VLOOKUP(A347,A348:C$1001,3,0),""))</f>
        <v/>
      </c>
    </row>
    <row r="348" spans="1:3" x14ac:dyDescent="0.2">
      <c r="A348" t="str">
        <v/>
      </c>
      <c r="B348" t="str">
        <v/>
      </c>
      <c r="C348" t="str">
        <f>IF(A348="","",B348&amp;IFERROR(" "&amp;VLOOKUP(A348,A349:C$1001,3,0),""))</f>
        <v/>
      </c>
    </row>
    <row r="349" spans="1:3" x14ac:dyDescent="0.2">
      <c r="A349" t="str">
        <v/>
      </c>
      <c r="B349" t="str">
        <v/>
      </c>
      <c r="C349" t="str">
        <f>IF(A349="","",B349&amp;IFERROR(" "&amp;VLOOKUP(A349,A350:C$1001,3,0),""))</f>
        <v/>
      </c>
    </row>
    <row r="350" spans="1:3" x14ac:dyDescent="0.2">
      <c r="A350" t="str">
        <v/>
      </c>
      <c r="B350" t="str">
        <v/>
      </c>
      <c r="C350" t="str">
        <f>IF(A350="","",B350&amp;IFERROR(" "&amp;VLOOKUP(A350,A351:C$1001,3,0),""))</f>
        <v/>
      </c>
    </row>
    <row r="351" spans="1:3" x14ac:dyDescent="0.2">
      <c r="A351" t="str">
        <v/>
      </c>
      <c r="B351" t="str">
        <v/>
      </c>
      <c r="C351" t="str">
        <f>IF(A351="","",B351&amp;IFERROR(" "&amp;VLOOKUP(A351,A352:C$1001,3,0),""))</f>
        <v/>
      </c>
    </row>
    <row r="352" spans="1:3" x14ac:dyDescent="0.2">
      <c r="A352" t="str">
        <v/>
      </c>
      <c r="B352" t="str">
        <v/>
      </c>
      <c r="C352" t="str">
        <f>IF(A352="","",B352&amp;IFERROR(" "&amp;VLOOKUP(A352,A353:C$1001,3,0),""))</f>
        <v/>
      </c>
    </row>
    <row r="353" spans="1:3" x14ac:dyDescent="0.2">
      <c r="A353" t="str">
        <v/>
      </c>
      <c r="B353" t="str">
        <v/>
      </c>
      <c r="C353" t="str">
        <f>IF(A353="","",B353&amp;IFERROR(" "&amp;VLOOKUP(A353,A354:C$1001,3,0),""))</f>
        <v/>
      </c>
    </row>
    <row r="354" spans="1:3" x14ac:dyDescent="0.2">
      <c r="A354" t="str">
        <v/>
      </c>
      <c r="B354" t="str">
        <v/>
      </c>
      <c r="C354" t="str">
        <f>IF(A354="","",B354&amp;IFERROR(" "&amp;VLOOKUP(A354,A355:C$1001,3,0),""))</f>
        <v/>
      </c>
    </row>
    <row r="355" spans="1:3" x14ac:dyDescent="0.2">
      <c r="A355" t="str">
        <v/>
      </c>
      <c r="B355" t="str">
        <v/>
      </c>
      <c r="C355" t="str">
        <f>IF(A355="","",B355&amp;IFERROR(" "&amp;VLOOKUP(A355,A356:C$1001,3,0),""))</f>
        <v/>
      </c>
    </row>
    <row r="356" spans="1:3" x14ac:dyDescent="0.2">
      <c r="A356" t="str">
        <v/>
      </c>
      <c r="B356" t="str">
        <v/>
      </c>
      <c r="C356" t="str">
        <f>IF(A356="","",B356&amp;IFERROR(" "&amp;VLOOKUP(A356,A357:C$1001,3,0),""))</f>
        <v/>
      </c>
    </row>
    <row r="357" spans="1:3" x14ac:dyDescent="0.2">
      <c r="A357" t="str">
        <v/>
      </c>
      <c r="B357" t="str">
        <v/>
      </c>
      <c r="C357" t="str">
        <f>IF(A357="","",B357&amp;IFERROR(" "&amp;VLOOKUP(A357,A358:C$1001,3,0),""))</f>
        <v/>
      </c>
    </row>
    <row r="358" spans="1:3" x14ac:dyDescent="0.2">
      <c r="A358" t="str">
        <v/>
      </c>
      <c r="B358" t="str">
        <v/>
      </c>
      <c r="C358" t="str">
        <f>IF(A358="","",B358&amp;IFERROR(" "&amp;VLOOKUP(A358,A359:C$1001,3,0),""))</f>
        <v/>
      </c>
    </row>
    <row r="359" spans="1:3" x14ac:dyDescent="0.2">
      <c r="A359" t="str">
        <v/>
      </c>
      <c r="B359" t="str">
        <v/>
      </c>
      <c r="C359" t="str">
        <f>IF(A359="","",B359&amp;IFERROR(" "&amp;VLOOKUP(A359,A360:C$1001,3,0),""))</f>
        <v/>
      </c>
    </row>
    <row r="360" spans="1:3" x14ac:dyDescent="0.2">
      <c r="A360" t="str">
        <v/>
      </c>
      <c r="B360" t="str">
        <v/>
      </c>
      <c r="C360" t="str">
        <f>IF(A360="","",B360&amp;IFERROR(" "&amp;VLOOKUP(A360,A361:C$1001,3,0),""))</f>
        <v/>
      </c>
    </row>
    <row r="361" spans="1:3" x14ac:dyDescent="0.2">
      <c r="A361" t="str">
        <v/>
      </c>
      <c r="B361" t="str">
        <v/>
      </c>
      <c r="C361" t="str">
        <f>IF(A361="","",B361&amp;IFERROR(" "&amp;VLOOKUP(A361,A362:C$1001,3,0),""))</f>
        <v/>
      </c>
    </row>
    <row r="362" spans="1:3" x14ac:dyDescent="0.2">
      <c r="A362" t="str">
        <v/>
      </c>
      <c r="B362" t="str">
        <v/>
      </c>
      <c r="C362" t="str">
        <f>IF(A362="","",B362&amp;IFERROR(" "&amp;VLOOKUP(A362,A363:C$1001,3,0),""))</f>
        <v/>
      </c>
    </row>
    <row r="363" spans="1:3" x14ac:dyDescent="0.2">
      <c r="A363" t="str">
        <v/>
      </c>
      <c r="B363" t="str">
        <v/>
      </c>
      <c r="C363" t="str">
        <f>IF(A363="","",B363&amp;IFERROR(" "&amp;VLOOKUP(A363,A364:C$1001,3,0),""))</f>
        <v/>
      </c>
    </row>
    <row r="364" spans="1:3" x14ac:dyDescent="0.2">
      <c r="A364" t="str">
        <v/>
      </c>
      <c r="B364" t="str">
        <v/>
      </c>
      <c r="C364" t="str">
        <f>IF(A364="","",B364&amp;IFERROR(" "&amp;VLOOKUP(A364,A365:C$1001,3,0),""))</f>
        <v/>
      </c>
    </row>
    <row r="365" spans="1:3" x14ac:dyDescent="0.2">
      <c r="A365" t="str">
        <v/>
      </c>
      <c r="B365" t="str">
        <v/>
      </c>
      <c r="C365" t="str">
        <f>IF(A365="","",B365&amp;IFERROR(" "&amp;VLOOKUP(A365,A366:C$1001,3,0),""))</f>
        <v/>
      </c>
    </row>
    <row r="366" spans="1:3" x14ac:dyDescent="0.2">
      <c r="A366" t="str">
        <v/>
      </c>
      <c r="B366" t="str">
        <v/>
      </c>
      <c r="C366" t="str">
        <f>IF(A366="","",B366&amp;IFERROR(" "&amp;VLOOKUP(A366,A367:C$1001,3,0),""))</f>
        <v/>
      </c>
    </row>
    <row r="367" spans="1:3" x14ac:dyDescent="0.2">
      <c r="A367" t="str">
        <v/>
      </c>
      <c r="B367" t="str">
        <v/>
      </c>
      <c r="C367" t="str">
        <f>IF(A367="","",B367&amp;IFERROR(" "&amp;VLOOKUP(A367,A368:C$1001,3,0),""))</f>
        <v/>
      </c>
    </row>
    <row r="368" spans="1:3" x14ac:dyDescent="0.2">
      <c r="A368" t="str">
        <v/>
      </c>
      <c r="B368" t="str">
        <v/>
      </c>
      <c r="C368" t="str">
        <f>IF(A368="","",B368&amp;IFERROR(" "&amp;VLOOKUP(A368,A369:C$1001,3,0),""))</f>
        <v/>
      </c>
    </row>
    <row r="369" spans="1:3" x14ac:dyDescent="0.2">
      <c r="A369" t="str">
        <v/>
      </c>
      <c r="B369" t="str">
        <v/>
      </c>
      <c r="C369" t="str">
        <f>IF(A369="","",B369&amp;IFERROR(" "&amp;VLOOKUP(A369,A370:C$1001,3,0),""))</f>
        <v/>
      </c>
    </row>
    <row r="370" spans="1:3" x14ac:dyDescent="0.2">
      <c r="A370" t="str">
        <v/>
      </c>
      <c r="B370" t="str">
        <v/>
      </c>
      <c r="C370" t="str">
        <f>IF(A370="","",B370&amp;IFERROR(" "&amp;VLOOKUP(A370,A371:C$1001,3,0),""))</f>
        <v/>
      </c>
    </row>
    <row r="371" spans="1:3" x14ac:dyDescent="0.2">
      <c r="A371" t="str">
        <v/>
      </c>
      <c r="B371" t="str">
        <v/>
      </c>
      <c r="C371" t="str">
        <f>IF(A371="","",B371&amp;IFERROR(" "&amp;VLOOKUP(A371,A372:C$1001,3,0),""))</f>
        <v/>
      </c>
    </row>
    <row r="372" spans="1:3" x14ac:dyDescent="0.2">
      <c r="A372" t="str">
        <v/>
      </c>
      <c r="B372" t="str">
        <v/>
      </c>
      <c r="C372" t="str">
        <f>IF(A372="","",B372&amp;IFERROR(" "&amp;VLOOKUP(A372,A373:C$1001,3,0),""))</f>
        <v/>
      </c>
    </row>
    <row r="373" spans="1:3" x14ac:dyDescent="0.2">
      <c r="A373" t="str">
        <v/>
      </c>
      <c r="B373" t="str">
        <v/>
      </c>
      <c r="C373" t="str">
        <f>IF(A373="","",B373&amp;IFERROR(" "&amp;VLOOKUP(A373,A374:C$1001,3,0),""))</f>
        <v/>
      </c>
    </row>
    <row r="374" spans="1:3" x14ac:dyDescent="0.2">
      <c r="A374" t="str">
        <v/>
      </c>
      <c r="B374" t="str">
        <v/>
      </c>
      <c r="C374" t="str">
        <f>IF(A374="","",B374&amp;IFERROR(" "&amp;VLOOKUP(A374,A375:C$1001,3,0),""))</f>
        <v/>
      </c>
    </row>
    <row r="375" spans="1:3" x14ac:dyDescent="0.2">
      <c r="A375" t="str">
        <v/>
      </c>
      <c r="B375" t="str">
        <v/>
      </c>
      <c r="C375" t="str">
        <f>IF(A375="","",B375&amp;IFERROR(" "&amp;VLOOKUP(A375,A376:C$1001,3,0),""))</f>
        <v/>
      </c>
    </row>
    <row r="376" spans="1:3" x14ac:dyDescent="0.2">
      <c r="A376" t="str">
        <v/>
      </c>
      <c r="B376" t="str">
        <v/>
      </c>
      <c r="C376" t="str">
        <f>IF(A376="","",B376&amp;IFERROR(" "&amp;VLOOKUP(A376,A377:C$1001,3,0),""))</f>
        <v/>
      </c>
    </row>
    <row r="377" spans="1:3" x14ac:dyDescent="0.2">
      <c r="A377" t="str">
        <v/>
      </c>
      <c r="B377" t="str">
        <v/>
      </c>
      <c r="C377" t="str">
        <f>IF(A377="","",B377&amp;IFERROR(" "&amp;VLOOKUP(A377,A378:C$1001,3,0),""))</f>
        <v/>
      </c>
    </row>
    <row r="378" spans="1:3" x14ac:dyDescent="0.2">
      <c r="A378" t="str">
        <v/>
      </c>
      <c r="B378" t="str">
        <v/>
      </c>
      <c r="C378" t="str">
        <f>IF(A378="","",B378&amp;IFERROR(" "&amp;VLOOKUP(A378,A379:C$1001,3,0),""))</f>
        <v/>
      </c>
    </row>
    <row r="379" spans="1:3" x14ac:dyDescent="0.2">
      <c r="A379" t="str">
        <v/>
      </c>
      <c r="B379" t="str">
        <v/>
      </c>
      <c r="C379" t="str">
        <f>IF(A379="","",B379&amp;IFERROR(" "&amp;VLOOKUP(A379,A380:C$1001,3,0),""))</f>
        <v/>
      </c>
    </row>
    <row r="380" spans="1:3" x14ac:dyDescent="0.2">
      <c r="A380" t="str">
        <v/>
      </c>
      <c r="B380" t="str">
        <v/>
      </c>
      <c r="C380" t="str">
        <f>IF(A380="","",B380&amp;IFERROR(" "&amp;VLOOKUP(A380,A381:C$1001,3,0),""))</f>
        <v/>
      </c>
    </row>
    <row r="381" spans="1:3" x14ac:dyDescent="0.2">
      <c r="A381" t="str">
        <v/>
      </c>
      <c r="B381" t="str">
        <v/>
      </c>
      <c r="C381" t="str">
        <f>IF(A381="","",B381&amp;IFERROR(" "&amp;VLOOKUP(A381,A382:C$1001,3,0),""))</f>
        <v/>
      </c>
    </row>
    <row r="382" spans="1:3" x14ac:dyDescent="0.2">
      <c r="A382" t="str">
        <v/>
      </c>
      <c r="B382" t="str">
        <v/>
      </c>
      <c r="C382" t="str">
        <f>IF(A382="","",B382&amp;IFERROR(" "&amp;VLOOKUP(A382,A383:C$1001,3,0),""))</f>
        <v/>
      </c>
    </row>
    <row r="383" spans="1:3" x14ac:dyDescent="0.2">
      <c r="A383" t="str">
        <v/>
      </c>
      <c r="B383" t="str">
        <v/>
      </c>
      <c r="C383" t="str">
        <f>IF(A383="","",B383&amp;IFERROR(" "&amp;VLOOKUP(A383,A384:C$1001,3,0),""))</f>
        <v/>
      </c>
    </row>
    <row r="384" spans="1:3" x14ac:dyDescent="0.2">
      <c r="A384" t="str">
        <v/>
      </c>
      <c r="B384" t="str">
        <v/>
      </c>
      <c r="C384" t="str">
        <f>IF(A384="","",B384&amp;IFERROR(" "&amp;VLOOKUP(A384,A385:C$1001,3,0),""))</f>
        <v/>
      </c>
    </row>
    <row r="385" spans="1:3" x14ac:dyDescent="0.2">
      <c r="A385" t="str">
        <v/>
      </c>
      <c r="B385" t="str">
        <v/>
      </c>
      <c r="C385" t="str">
        <f>IF(A385="","",B385&amp;IFERROR(" "&amp;VLOOKUP(A385,A386:C$1001,3,0),""))</f>
        <v/>
      </c>
    </row>
    <row r="386" spans="1:3" x14ac:dyDescent="0.2">
      <c r="A386" t="str">
        <v/>
      </c>
      <c r="B386" t="str">
        <v/>
      </c>
      <c r="C386" t="str">
        <f>IF(A386="","",B386&amp;IFERROR(" "&amp;VLOOKUP(A386,A387:C$1001,3,0),""))</f>
        <v/>
      </c>
    </row>
    <row r="387" spans="1:3" x14ac:dyDescent="0.2">
      <c r="A387" t="str">
        <v/>
      </c>
      <c r="B387" t="str">
        <v/>
      </c>
      <c r="C387" t="str">
        <f>IF(A387="","",B387&amp;IFERROR(" "&amp;VLOOKUP(A387,A388:C$1001,3,0),""))</f>
        <v/>
      </c>
    </row>
    <row r="388" spans="1:3" x14ac:dyDescent="0.2">
      <c r="A388" t="str">
        <v/>
      </c>
      <c r="B388" t="str">
        <v/>
      </c>
      <c r="C388" t="str">
        <f>IF(A388="","",B388&amp;IFERROR(" "&amp;VLOOKUP(A388,A389:C$1001,3,0),""))</f>
        <v/>
      </c>
    </row>
    <row r="389" spans="1:3" x14ac:dyDescent="0.2">
      <c r="A389" t="str">
        <v/>
      </c>
      <c r="B389" t="str">
        <v/>
      </c>
      <c r="C389" t="str">
        <f>IF(A389="","",B389&amp;IFERROR(" "&amp;VLOOKUP(A389,A390:C$1001,3,0),""))</f>
        <v/>
      </c>
    </row>
    <row r="390" spans="1:3" x14ac:dyDescent="0.2">
      <c r="A390" t="str">
        <v/>
      </c>
      <c r="B390" t="str">
        <v/>
      </c>
      <c r="C390" t="str">
        <f>IF(A390="","",B390&amp;IFERROR(" "&amp;VLOOKUP(A390,A391:C$1001,3,0),""))</f>
        <v/>
      </c>
    </row>
    <row r="391" spans="1:3" x14ac:dyDescent="0.2">
      <c r="A391" t="str">
        <v/>
      </c>
      <c r="B391" t="str">
        <v/>
      </c>
      <c r="C391" t="str">
        <f>IF(A391="","",B391&amp;IFERROR(" "&amp;VLOOKUP(A391,A392:C$1001,3,0),""))</f>
        <v/>
      </c>
    </row>
    <row r="392" spans="1:3" x14ac:dyDescent="0.2">
      <c r="A392" t="str">
        <v/>
      </c>
      <c r="B392" t="str">
        <v/>
      </c>
      <c r="C392" t="str">
        <f>IF(A392="","",B392&amp;IFERROR(" "&amp;VLOOKUP(A392,A393:C$1001,3,0),""))</f>
        <v/>
      </c>
    </row>
    <row r="393" spans="1:3" x14ac:dyDescent="0.2">
      <c r="A393" t="str">
        <v/>
      </c>
      <c r="B393" t="str">
        <v/>
      </c>
      <c r="C393" t="str">
        <f>IF(A393="","",B393&amp;IFERROR(" "&amp;VLOOKUP(A393,A394:C$1001,3,0),""))</f>
        <v/>
      </c>
    </row>
    <row r="394" spans="1:3" x14ac:dyDescent="0.2">
      <c r="A394" t="str">
        <v/>
      </c>
      <c r="B394" t="str">
        <v/>
      </c>
      <c r="C394" t="str">
        <f>IF(A394="","",B394&amp;IFERROR(" "&amp;VLOOKUP(A394,A395:C$1001,3,0),""))</f>
        <v/>
      </c>
    </row>
    <row r="395" spans="1:3" x14ac:dyDescent="0.2">
      <c r="A395" t="str">
        <v/>
      </c>
      <c r="B395" t="str">
        <v/>
      </c>
      <c r="C395" t="str">
        <f>IF(A395="","",B395&amp;IFERROR(" "&amp;VLOOKUP(A395,A396:C$1001,3,0),""))</f>
        <v/>
      </c>
    </row>
    <row r="396" spans="1:3" x14ac:dyDescent="0.2">
      <c r="A396" t="str">
        <v/>
      </c>
      <c r="B396" t="str">
        <v/>
      </c>
      <c r="C396" t="str">
        <f>IF(A396="","",B396&amp;IFERROR(" "&amp;VLOOKUP(A396,A397:C$1001,3,0),""))</f>
        <v/>
      </c>
    </row>
    <row r="397" spans="1:3" x14ac:dyDescent="0.2">
      <c r="A397" t="str">
        <v/>
      </c>
      <c r="B397" t="str">
        <v/>
      </c>
      <c r="C397" t="str">
        <f>IF(A397="","",B397&amp;IFERROR(" "&amp;VLOOKUP(A397,A398:C$1001,3,0),""))</f>
        <v/>
      </c>
    </row>
    <row r="398" spans="1:3" x14ac:dyDescent="0.2">
      <c r="A398" t="str">
        <v/>
      </c>
      <c r="B398" t="str">
        <v/>
      </c>
      <c r="C398" t="str">
        <f>IF(A398="","",B398&amp;IFERROR(" "&amp;VLOOKUP(A398,A399:C$1001,3,0),""))</f>
        <v/>
      </c>
    </row>
    <row r="399" spans="1:3" x14ac:dyDescent="0.2">
      <c r="A399" t="str">
        <v/>
      </c>
      <c r="B399" t="str">
        <v/>
      </c>
      <c r="C399" t="str">
        <f>IF(A399="","",B399&amp;IFERROR(" "&amp;VLOOKUP(A399,A400:C$1001,3,0),""))</f>
        <v/>
      </c>
    </row>
    <row r="400" spans="1:3" x14ac:dyDescent="0.2">
      <c r="A400" t="str">
        <v/>
      </c>
      <c r="B400" t="str">
        <v/>
      </c>
      <c r="C400" t="str">
        <f>IF(A400="","",B400&amp;IFERROR(" "&amp;VLOOKUP(A400,A401:C$1001,3,0),""))</f>
        <v/>
      </c>
    </row>
    <row r="401" spans="1:3" x14ac:dyDescent="0.2">
      <c r="A401" t="str">
        <v/>
      </c>
      <c r="B401" t="str">
        <v/>
      </c>
      <c r="C401" t="str">
        <f>IF(A401="","",B401&amp;IFERROR(" "&amp;VLOOKUP(A401,A402:C$1001,3,0),""))</f>
        <v/>
      </c>
    </row>
    <row r="402" spans="1:3" x14ac:dyDescent="0.2">
      <c r="A402" t="str">
        <v/>
      </c>
      <c r="B402" t="str">
        <v/>
      </c>
      <c r="C402" t="str">
        <f>IF(A402="","",B402&amp;IFERROR(" "&amp;VLOOKUP(A402,A403:C$1001,3,0),""))</f>
        <v/>
      </c>
    </row>
    <row r="403" spans="1:3" x14ac:dyDescent="0.2">
      <c r="A403" t="str">
        <v/>
      </c>
      <c r="B403" t="str">
        <v/>
      </c>
      <c r="C403" t="str">
        <f>IF(A403="","",B403&amp;IFERROR(" "&amp;VLOOKUP(A403,A404:C$1001,3,0),""))</f>
        <v/>
      </c>
    </row>
    <row r="404" spans="1:3" x14ac:dyDescent="0.2">
      <c r="A404" t="str">
        <v/>
      </c>
      <c r="B404" t="str">
        <v/>
      </c>
      <c r="C404" t="str">
        <f>IF(A404="","",B404&amp;IFERROR(" "&amp;VLOOKUP(A404,A405:C$1001,3,0),""))</f>
        <v/>
      </c>
    </row>
    <row r="405" spans="1:3" x14ac:dyDescent="0.2">
      <c r="A405" t="str">
        <v/>
      </c>
      <c r="B405" t="str">
        <v/>
      </c>
      <c r="C405" t="str">
        <f>IF(A405="","",B405&amp;IFERROR(" "&amp;VLOOKUP(A405,A406:C$1001,3,0),""))</f>
        <v/>
      </c>
    </row>
    <row r="406" spans="1:3" x14ac:dyDescent="0.2">
      <c r="A406" t="str">
        <v/>
      </c>
      <c r="B406" t="str">
        <v/>
      </c>
      <c r="C406" t="str">
        <f>IF(A406="","",B406&amp;IFERROR(" "&amp;VLOOKUP(A406,A407:C$1001,3,0),""))</f>
        <v/>
      </c>
    </row>
    <row r="407" spans="1:3" x14ac:dyDescent="0.2">
      <c r="A407" t="str">
        <v/>
      </c>
      <c r="B407" t="str">
        <v/>
      </c>
      <c r="C407" t="str">
        <f>IF(A407="","",B407&amp;IFERROR(" "&amp;VLOOKUP(A407,A408:C$1001,3,0),""))</f>
        <v/>
      </c>
    </row>
    <row r="408" spans="1:3" x14ac:dyDescent="0.2">
      <c r="A408" t="str">
        <v/>
      </c>
      <c r="B408" t="str">
        <v/>
      </c>
      <c r="C408" t="str">
        <f>IF(A408="","",B408&amp;IFERROR(" "&amp;VLOOKUP(A408,A409:C$1001,3,0),""))</f>
        <v/>
      </c>
    </row>
    <row r="409" spans="1:3" x14ac:dyDescent="0.2">
      <c r="A409" t="str">
        <v/>
      </c>
      <c r="B409" t="str">
        <v/>
      </c>
      <c r="C409" t="str">
        <f>IF(A409="","",B409&amp;IFERROR(" "&amp;VLOOKUP(A409,A410:C$1001,3,0),""))</f>
        <v/>
      </c>
    </row>
    <row r="410" spans="1:3" x14ac:dyDescent="0.2">
      <c r="A410" t="str">
        <v/>
      </c>
      <c r="B410" t="str">
        <v/>
      </c>
      <c r="C410" t="str">
        <f>IF(A410="","",B410&amp;IFERROR(" "&amp;VLOOKUP(A410,A411:C$1001,3,0),""))</f>
        <v/>
      </c>
    </row>
    <row r="411" spans="1:3" x14ac:dyDescent="0.2">
      <c r="A411" t="str">
        <v/>
      </c>
      <c r="B411" t="str">
        <v/>
      </c>
      <c r="C411" t="str">
        <f>IF(A411="","",B411&amp;IFERROR(" "&amp;VLOOKUP(A411,A412:C$1001,3,0),""))</f>
        <v/>
      </c>
    </row>
    <row r="412" spans="1:3" x14ac:dyDescent="0.2">
      <c r="A412" t="str">
        <v/>
      </c>
      <c r="B412" t="str">
        <v/>
      </c>
      <c r="C412" t="str">
        <f>IF(A412="","",B412&amp;IFERROR(" "&amp;VLOOKUP(A412,A413:C$1001,3,0),""))</f>
        <v/>
      </c>
    </row>
    <row r="413" spans="1:3" x14ac:dyDescent="0.2">
      <c r="A413" t="str">
        <v/>
      </c>
      <c r="B413" t="str">
        <v/>
      </c>
      <c r="C413" t="str">
        <f>IF(A413="","",B413&amp;IFERROR(" "&amp;VLOOKUP(A413,A414:C$1001,3,0),""))</f>
        <v/>
      </c>
    </row>
    <row r="414" spans="1:3" x14ac:dyDescent="0.2">
      <c r="A414" t="str">
        <v/>
      </c>
      <c r="B414" t="str">
        <v/>
      </c>
      <c r="C414" t="str">
        <f>IF(A414="","",B414&amp;IFERROR(" "&amp;VLOOKUP(A414,A415:C$1001,3,0),""))</f>
        <v/>
      </c>
    </row>
    <row r="415" spans="1:3" x14ac:dyDescent="0.2">
      <c r="A415" t="str">
        <v/>
      </c>
      <c r="B415" t="str">
        <v/>
      </c>
      <c r="C415" t="str">
        <f>IF(A415="","",B415&amp;IFERROR(" "&amp;VLOOKUP(A415,A416:C$1001,3,0),""))</f>
        <v/>
      </c>
    </row>
    <row r="416" spans="1:3" x14ac:dyDescent="0.2">
      <c r="A416" t="str">
        <v/>
      </c>
      <c r="B416" t="str">
        <v/>
      </c>
      <c r="C416" t="str">
        <f>IF(A416="","",B416&amp;IFERROR(" "&amp;VLOOKUP(A416,A417:C$1001,3,0),""))</f>
        <v/>
      </c>
    </row>
    <row r="417" spans="1:3" x14ac:dyDescent="0.2">
      <c r="A417" t="str">
        <v/>
      </c>
      <c r="B417" t="str">
        <v/>
      </c>
      <c r="C417" t="str">
        <f>IF(A417="","",B417&amp;IFERROR(" "&amp;VLOOKUP(A417,A418:C$1001,3,0),""))</f>
        <v/>
      </c>
    </row>
    <row r="418" spans="1:3" x14ac:dyDescent="0.2">
      <c r="A418" t="str">
        <v/>
      </c>
      <c r="B418" t="str">
        <v/>
      </c>
      <c r="C418" t="str">
        <f>IF(A418="","",B418&amp;IFERROR(" "&amp;VLOOKUP(A418,A419:C$1001,3,0),""))</f>
        <v/>
      </c>
    </row>
    <row r="419" spans="1:3" x14ac:dyDescent="0.2">
      <c r="A419" t="str">
        <v/>
      </c>
      <c r="B419" t="str">
        <v/>
      </c>
      <c r="C419" t="str">
        <f>IF(A419="","",B419&amp;IFERROR(" "&amp;VLOOKUP(A419,A420:C$1001,3,0),""))</f>
        <v/>
      </c>
    </row>
    <row r="420" spans="1:3" x14ac:dyDescent="0.2">
      <c r="A420" t="str">
        <v/>
      </c>
      <c r="B420" t="str">
        <v/>
      </c>
      <c r="C420" t="str">
        <f>IF(A420="","",B420&amp;IFERROR(" "&amp;VLOOKUP(A420,A421:C$1001,3,0),""))</f>
        <v/>
      </c>
    </row>
    <row r="421" spans="1:3" x14ac:dyDescent="0.2">
      <c r="A421" t="str">
        <v/>
      </c>
      <c r="B421" t="str">
        <v/>
      </c>
      <c r="C421" t="str">
        <f>IF(A421="","",B421&amp;IFERROR(" "&amp;VLOOKUP(A421,A422:C$1001,3,0),""))</f>
        <v/>
      </c>
    </row>
    <row r="422" spans="1:3" x14ac:dyDescent="0.2">
      <c r="A422" t="str">
        <v/>
      </c>
      <c r="B422" t="str">
        <v/>
      </c>
      <c r="C422" t="str">
        <f>IF(A422="","",B422&amp;IFERROR(" "&amp;VLOOKUP(A422,A423:C$1001,3,0),""))</f>
        <v/>
      </c>
    </row>
    <row r="423" spans="1:3" x14ac:dyDescent="0.2">
      <c r="A423" t="str">
        <v/>
      </c>
      <c r="B423" t="str">
        <v/>
      </c>
      <c r="C423" t="str">
        <f>IF(A423="","",B423&amp;IFERROR(" "&amp;VLOOKUP(A423,A424:C$1001,3,0),""))</f>
        <v/>
      </c>
    </row>
    <row r="424" spans="1:3" x14ac:dyDescent="0.2">
      <c r="A424" t="str">
        <v/>
      </c>
      <c r="B424" t="str">
        <v/>
      </c>
      <c r="C424" t="str">
        <f>IF(A424="","",B424&amp;IFERROR(" "&amp;VLOOKUP(A424,A425:C$1001,3,0),""))</f>
        <v/>
      </c>
    </row>
    <row r="425" spans="1:3" x14ac:dyDescent="0.2">
      <c r="A425" t="str">
        <v/>
      </c>
      <c r="B425" t="str">
        <v/>
      </c>
      <c r="C425" t="str">
        <f>IF(A425="","",B425&amp;IFERROR(" "&amp;VLOOKUP(A425,A426:C$1001,3,0),""))</f>
        <v/>
      </c>
    </row>
    <row r="426" spans="1:3" x14ac:dyDescent="0.2">
      <c r="A426" t="str">
        <v/>
      </c>
      <c r="B426" t="str">
        <v/>
      </c>
      <c r="C426" t="str">
        <f>IF(A426="","",B426&amp;IFERROR(" "&amp;VLOOKUP(A426,A427:C$1001,3,0),""))</f>
        <v/>
      </c>
    </row>
    <row r="427" spans="1:3" x14ac:dyDescent="0.2">
      <c r="A427" t="str">
        <v/>
      </c>
      <c r="B427" t="str">
        <v/>
      </c>
      <c r="C427" t="str">
        <f>IF(A427="","",B427&amp;IFERROR(" "&amp;VLOOKUP(A427,A428:C$1001,3,0),""))</f>
        <v/>
      </c>
    </row>
    <row r="428" spans="1:3" x14ac:dyDescent="0.2">
      <c r="A428" t="str">
        <v/>
      </c>
      <c r="B428" t="str">
        <v/>
      </c>
      <c r="C428" t="str">
        <f>IF(A428="","",B428&amp;IFERROR(" "&amp;VLOOKUP(A428,A429:C$1001,3,0),""))</f>
        <v/>
      </c>
    </row>
    <row r="429" spans="1:3" x14ac:dyDescent="0.2">
      <c r="A429" t="str">
        <v/>
      </c>
      <c r="B429" t="str">
        <v/>
      </c>
      <c r="C429" t="str">
        <f>IF(A429="","",B429&amp;IFERROR(" "&amp;VLOOKUP(A429,A430:C$1001,3,0),""))</f>
        <v/>
      </c>
    </row>
    <row r="430" spans="1:3" x14ac:dyDescent="0.2">
      <c r="A430" t="str">
        <v/>
      </c>
      <c r="B430" t="str">
        <v/>
      </c>
      <c r="C430" t="str">
        <f>IF(A430="","",B430&amp;IFERROR(" "&amp;VLOOKUP(A430,A431:C$1001,3,0),""))</f>
        <v/>
      </c>
    </row>
    <row r="431" spans="1:3" x14ac:dyDescent="0.2">
      <c r="A431" t="str">
        <v/>
      </c>
      <c r="B431" t="str">
        <v/>
      </c>
      <c r="C431" t="str">
        <f>IF(A431="","",B431&amp;IFERROR(" "&amp;VLOOKUP(A431,A432:C$1001,3,0),""))</f>
        <v/>
      </c>
    </row>
    <row r="432" spans="1:3" x14ac:dyDescent="0.2">
      <c r="A432" t="str">
        <v/>
      </c>
      <c r="B432" t="str">
        <v/>
      </c>
      <c r="C432" t="str">
        <f>IF(A432="","",B432&amp;IFERROR(" "&amp;VLOOKUP(A432,A433:C$1001,3,0),""))</f>
        <v/>
      </c>
    </row>
    <row r="433" spans="1:3" x14ac:dyDescent="0.2">
      <c r="A433" t="str">
        <v/>
      </c>
      <c r="B433" t="str">
        <v/>
      </c>
      <c r="C433" t="str">
        <f>IF(A433="","",B433&amp;IFERROR(" "&amp;VLOOKUP(A433,A434:C$1001,3,0),""))</f>
        <v/>
      </c>
    </row>
    <row r="434" spans="1:3" x14ac:dyDescent="0.2">
      <c r="A434" t="str">
        <v/>
      </c>
      <c r="B434" t="str">
        <v/>
      </c>
      <c r="C434" t="str">
        <f>IF(A434="","",B434&amp;IFERROR(" "&amp;VLOOKUP(A434,A435:C$1001,3,0),""))</f>
        <v/>
      </c>
    </row>
    <row r="435" spans="1:3" x14ac:dyDescent="0.2">
      <c r="A435" t="str">
        <v/>
      </c>
      <c r="B435" t="str">
        <v/>
      </c>
      <c r="C435" t="str">
        <f>IF(A435="","",B435&amp;IFERROR(" "&amp;VLOOKUP(A435,A436:C$1001,3,0),""))</f>
        <v/>
      </c>
    </row>
    <row r="436" spans="1:3" x14ac:dyDescent="0.2">
      <c r="A436" t="str">
        <v/>
      </c>
      <c r="B436" t="str">
        <v/>
      </c>
      <c r="C436" t="str">
        <f>IF(A436="","",B436&amp;IFERROR(" "&amp;VLOOKUP(A436,A437:C$1001,3,0),""))</f>
        <v/>
      </c>
    </row>
    <row r="437" spans="1:3" x14ac:dyDescent="0.2">
      <c r="A437" t="str">
        <v/>
      </c>
      <c r="B437" t="str">
        <v/>
      </c>
      <c r="C437" t="str">
        <f>IF(A437="","",B437&amp;IFERROR(" "&amp;VLOOKUP(A437,A438:C$1001,3,0),""))</f>
        <v/>
      </c>
    </row>
    <row r="438" spans="1:3" x14ac:dyDescent="0.2">
      <c r="A438" t="str">
        <v/>
      </c>
      <c r="B438" t="str">
        <v/>
      </c>
      <c r="C438" t="str">
        <f>IF(A438="","",B438&amp;IFERROR(" "&amp;VLOOKUP(A438,A439:C$1001,3,0),""))</f>
        <v/>
      </c>
    </row>
    <row r="439" spans="1:3" x14ac:dyDescent="0.2">
      <c r="A439" t="str">
        <v/>
      </c>
      <c r="B439" t="str">
        <v/>
      </c>
      <c r="C439" t="str">
        <f>IF(A439="","",B439&amp;IFERROR(" "&amp;VLOOKUP(A439,A440:C$1001,3,0),""))</f>
        <v/>
      </c>
    </row>
    <row r="440" spans="1:3" x14ac:dyDescent="0.2">
      <c r="A440" t="str">
        <v/>
      </c>
      <c r="B440" t="str">
        <v/>
      </c>
      <c r="C440" t="str">
        <f>IF(A440="","",B440&amp;IFERROR(" "&amp;VLOOKUP(A440,A441:C$1001,3,0),""))</f>
        <v/>
      </c>
    </row>
    <row r="441" spans="1:3" x14ac:dyDescent="0.2">
      <c r="A441" t="str">
        <v/>
      </c>
      <c r="B441" t="str">
        <v/>
      </c>
      <c r="C441" t="str">
        <f>IF(A441="","",B441&amp;IFERROR(" "&amp;VLOOKUP(A441,A442:C$1001,3,0),""))</f>
        <v/>
      </c>
    </row>
    <row r="442" spans="1:3" x14ac:dyDescent="0.2">
      <c r="A442" t="str">
        <v/>
      </c>
      <c r="B442" t="str">
        <v/>
      </c>
      <c r="C442" t="str">
        <f>IF(A442="","",B442&amp;IFERROR(" "&amp;VLOOKUP(A442,A443:C$1001,3,0),""))</f>
        <v/>
      </c>
    </row>
    <row r="443" spans="1:3" x14ac:dyDescent="0.2">
      <c r="A443" t="str">
        <v/>
      </c>
      <c r="B443" t="str">
        <v/>
      </c>
      <c r="C443" t="str">
        <f>IF(A443="","",B443&amp;IFERROR(" "&amp;VLOOKUP(A443,A444:C$1001,3,0),""))</f>
        <v/>
      </c>
    </row>
    <row r="444" spans="1:3" x14ac:dyDescent="0.2">
      <c r="A444" t="str">
        <v/>
      </c>
      <c r="B444" t="str">
        <v/>
      </c>
      <c r="C444" t="str">
        <f>IF(A444="","",B444&amp;IFERROR(" "&amp;VLOOKUP(A444,A445:C$1001,3,0),""))</f>
        <v/>
      </c>
    </row>
    <row r="445" spans="1:3" x14ac:dyDescent="0.2">
      <c r="A445" t="str">
        <v/>
      </c>
      <c r="B445" t="str">
        <v/>
      </c>
      <c r="C445" t="str">
        <f>IF(A445="","",B445&amp;IFERROR(" "&amp;VLOOKUP(A445,A446:C$1001,3,0),""))</f>
        <v/>
      </c>
    </row>
    <row r="446" spans="1:3" x14ac:dyDescent="0.2">
      <c r="A446" t="str">
        <v/>
      </c>
      <c r="B446" t="str">
        <v/>
      </c>
      <c r="C446" t="str">
        <f>IF(A446="","",B446&amp;IFERROR(" "&amp;VLOOKUP(A446,A447:C$1001,3,0),""))</f>
        <v/>
      </c>
    </row>
    <row r="447" spans="1:3" x14ac:dyDescent="0.2">
      <c r="A447" t="str">
        <v/>
      </c>
      <c r="B447" t="str">
        <v/>
      </c>
      <c r="C447" t="str">
        <f>IF(A447="","",B447&amp;IFERROR(" "&amp;VLOOKUP(A447,A448:C$1001,3,0),""))</f>
        <v/>
      </c>
    </row>
    <row r="448" spans="1:3" x14ac:dyDescent="0.2">
      <c r="A448" t="str">
        <v/>
      </c>
      <c r="B448" t="str">
        <v/>
      </c>
      <c r="C448" t="str">
        <f>IF(A448="","",B448&amp;IFERROR(" "&amp;VLOOKUP(A448,A449:C$1001,3,0),""))</f>
        <v/>
      </c>
    </row>
    <row r="449" spans="1:3" x14ac:dyDescent="0.2">
      <c r="A449" t="str">
        <v/>
      </c>
      <c r="B449" t="str">
        <v/>
      </c>
      <c r="C449" t="str">
        <f>IF(A449="","",B449&amp;IFERROR(" "&amp;VLOOKUP(A449,A450:C$1001,3,0),""))</f>
        <v/>
      </c>
    </row>
    <row r="450" spans="1:3" x14ac:dyDescent="0.2">
      <c r="A450" t="str">
        <v/>
      </c>
      <c r="B450" t="str">
        <v/>
      </c>
      <c r="C450" t="str">
        <f>IF(A450="","",B450&amp;IFERROR(" "&amp;VLOOKUP(A450,A451:C$1001,3,0),""))</f>
        <v/>
      </c>
    </row>
    <row r="451" spans="1:3" x14ac:dyDescent="0.2">
      <c r="A451" t="str">
        <v/>
      </c>
      <c r="B451" t="str">
        <v/>
      </c>
      <c r="C451" t="str">
        <f>IF(A451="","",B451&amp;IFERROR(" "&amp;VLOOKUP(A451,A452:C$1001,3,0),""))</f>
        <v/>
      </c>
    </row>
    <row r="452" spans="1:3" x14ac:dyDescent="0.2">
      <c r="A452" t="str">
        <v/>
      </c>
      <c r="B452" t="str">
        <v/>
      </c>
      <c r="C452" t="str">
        <f>IF(A452="","",B452&amp;IFERROR(" "&amp;VLOOKUP(A452,A453:C$1001,3,0),""))</f>
        <v/>
      </c>
    </row>
    <row r="453" spans="1:3" x14ac:dyDescent="0.2">
      <c r="A453" t="str">
        <v/>
      </c>
      <c r="B453" t="str">
        <v/>
      </c>
      <c r="C453" t="str">
        <f>IF(A453="","",B453&amp;IFERROR(" "&amp;VLOOKUP(A453,A454:C$1001,3,0),""))</f>
        <v/>
      </c>
    </row>
    <row r="454" spans="1:3" x14ac:dyDescent="0.2">
      <c r="A454" t="str">
        <v/>
      </c>
      <c r="B454" t="str">
        <v/>
      </c>
      <c r="C454" t="str">
        <f>IF(A454="","",B454&amp;IFERROR(" "&amp;VLOOKUP(A454,A455:C$1001,3,0),""))</f>
        <v/>
      </c>
    </row>
    <row r="455" spans="1:3" x14ac:dyDescent="0.2">
      <c r="A455" t="str">
        <v/>
      </c>
      <c r="B455" t="str">
        <v/>
      </c>
      <c r="C455" t="str">
        <f>IF(A455="","",B455&amp;IFERROR(" "&amp;VLOOKUP(A455,A456:C$1001,3,0),""))</f>
        <v/>
      </c>
    </row>
    <row r="456" spans="1:3" x14ac:dyDescent="0.2">
      <c r="A456" t="str">
        <v/>
      </c>
      <c r="B456" t="str">
        <v/>
      </c>
      <c r="C456" t="str">
        <f>IF(A456="","",B456&amp;IFERROR(" "&amp;VLOOKUP(A456,A457:C$1001,3,0),""))</f>
        <v/>
      </c>
    </row>
    <row r="457" spans="1:3" x14ac:dyDescent="0.2">
      <c r="A457" t="str">
        <v/>
      </c>
      <c r="B457" t="str">
        <v/>
      </c>
      <c r="C457" t="str">
        <f>IF(A457="","",B457&amp;IFERROR(" "&amp;VLOOKUP(A457,A458:C$1001,3,0),""))</f>
        <v/>
      </c>
    </row>
    <row r="458" spans="1:3" x14ac:dyDescent="0.2">
      <c r="A458" t="str">
        <v/>
      </c>
      <c r="B458" t="str">
        <v/>
      </c>
      <c r="C458" t="str">
        <f>IF(A458="","",B458&amp;IFERROR(" "&amp;VLOOKUP(A458,A459:C$1001,3,0),""))</f>
        <v/>
      </c>
    </row>
    <row r="459" spans="1:3" x14ac:dyDescent="0.2">
      <c r="A459" t="str">
        <v/>
      </c>
      <c r="B459" t="str">
        <v/>
      </c>
      <c r="C459" t="str">
        <f>IF(A459="","",B459&amp;IFERROR(" "&amp;VLOOKUP(A459,A460:C$1001,3,0),""))</f>
        <v/>
      </c>
    </row>
    <row r="460" spans="1:3" x14ac:dyDescent="0.2">
      <c r="A460" t="str">
        <v/>
      </c>
      <c r="B460" t="str">
        <v/>
      </c>
      <c r="C460" t="str">
        <f>IF(A460="","",B460&amp;IFERROR(" "&amp;VLOOKUP(A460,A461:C$1001,3,0),""))</f>
        <v/>
      </c>
    </row>
    <row r="461" spans="1:3" x14ac:dyDescent="0.2">
      <c r="A461" t="str">
        <v/>
      </c>
      <c r="B461" t="str">
        <v/>
      </c>
      <c r="C461" t="str">
        <f>IF(A461="","",B461&amp;IFERROR(" "&amp;VLOOKUP(A461,A462:C$1001,3,0),""))</f>
        <v/>
      </c>
    </row>
    <row r="462" spans="1:3" x14ac:dyDescent="0.2">
      <c r="A462" t="str">
        <v/>
      </c>
      <c r="B462" t="str">
        <v/>
      </c>
      <c r="C462" t="str">
        <f>IF(A462="","",B462&amp;IFERROR(" "&amp;VLOOKUP(A462,A463:C$1001,3,0),""))</f>
        <v/>
      </c>
    </row>
    <row r="463" spans="1:3" x14ac:dyDescent="0.2">
      <c r="A463" t="str">
        <v/>
      </c>
      <c r="B463" t="str">
        <v/>
      </c>
      <c r="C463" t="str">
        <f>IF(A463="","",B463&amp;IFERROR(" "&amp;VLOOKUP(A463,A464:C$1001,3,0),""))</f>
        <v/>
      </c>
    </row>
    <row r="464" spans="1:3" x14ac:dyDescent="0.2">
      <c r="A464" t="str">
        <v/>
      </c>
      <c r="B464" t="str">
        <v/>
      </c>
      <c r="C464" t="str">
        <f>IF(A464="","",B464&amp;IFERROR(" "&amp;VLOOKUP(A464,A465:C$1001,3,0),""))</f>
        <v/>
      </c>
    </row>
    <row r="465" spans="1:3" x14ac:dyDescent="0.2">
      <c r="A465" t="str">
        <v/>
      </c>
      <c r="B465" t="str">
        <v/>
      </c>
      <c r="C465" t="str">
        <f>IF(A465="","",B465&amp;IFERROR(" "&amp;VLOOKUP(A465,A466:C$1001,3,0),""))</f>
        <v/>
      </c>
    </row>
    <row r="466" spans="1:3" x14ac:dyDescent="0.2">
      <c r="A466" t="str">
        <v/>
      </c>
      <c r="B466" t="str">
        <v/>
      </c>
      <c r="C466" t="str">
        <f>IF(A466="","",B466&amp;IFERROR(" "&amp;VLOOKUP(A466,A467:C$1001,3,0),""))</f>
        <v/>
      </c>
    </row>
    <row r="467" spans="1:3" x14ac:dyDescent="0.2">
      <c r="A467" t="str">
        <v/>
      </c>
      <c r="B467" t="str">
        <v/>
      </c>
      <c r="C467" t="str">
        <f>IF(A467="","",B467&amp;IFERROR(" "&amp;VLOOKUP(A467,A468:C$1001,3,0),""))</f>
        <v/>
      </c>
    </row>
    <row r="468" spans="1:3" x14ac:dyDescent="0.2">
      <c r="A468" t="str">
        <v/>
      </c>
      <c r="B468" t="str">
        <v/>
      </c>
      <c r="C468" t="str">
        <f>IF(A468="","",B468&amp;IFERROR(" "&amp;VLOOKUP(A468,A469:C$1001,3,0),""))</f>
        <v/>
      </c>
    </row>
    <row r="469" spans="1:3" x14ac:dyDescent="0.2">
      <c r="A469" t="str">
        <v/>
      </c>
      <c r="B469" t="str">
        <v/>
      </c>
      <c r="C469" t="str">
        <f>IF(A469="","",B469&amp;IFERROR(" "&amp;VLOOKUP(A469,A470:C$1001,3,0),""))</f>
        <v/>
      </c>
    </row>
    <row r="470" spans="1:3" x14ac:dyDescent="0.2">
      <c r="A470" t="str">
        <v/>
      </c>
      <c r="B470" t="str">
        <v/>
      </c>
      <c r="C470" t="str">
        <f>IF(A470="","",B470&amp;IFERROR(" "&amp;VLOOKUP(A470,A471:C$1001,3,0),""))</f>
        <v/>
      </c>
    </row>
    <row r="471" spans="1:3" x14ac:dyDescent="0.2">
      <c r="A471" t="str">
        <v/>
      </c>
      <c r="B471" t="str">
        <v/>
      </c>
      <c r="C471" t="str">
        <f>IF(A471="","",B471&amp;IFERROR(" "&amp;VLOOKUP(A471,A472:C$1001,3,0),""))</f>
        <v/>
      </c>
    </row>
    <row r="472" spans="1:3" x14ac:dyDescent="0.2">
      <c r="A472" t="str">
        <v/>
      </c>
      <c r="B472" t="str">
        <v/>
      </c>
      <c r="C472" t="str">
        <f>IF(A472="","",B472&amp;IFERROR(" "&amp;VLOOKUP(A472,A473:C$1001,3,0),""))</f>
        <v/>
      </c>
    </row>
    <row r="473" spans="1:3" x14ac:dyDescent="0.2">
      <c r="A473" t="str">
        <v/>
      </c>
      <c r="B473" t="str">
        <v/>
      </c>
      <c r="C473" t="str">
        <f>IF(A473="","",B473&amp;IFERROR(" "&amp;VLOOKUP(A473,A474:C$1001,3,0),""))</f>
        <v/>
      </c>
    </row>
    <row r="474" spans="1:3" x14ac:dyDescent="0.2">
      <c r="A474" t="str">
        <v/>
      </c>
      <c r="B474" t="str">
        <v/>
      </c>
      <c r="C474" t="str">
        <f>IF(A474="","",B474&amp;IFERROR(" "&amp;VLOOKUP(A474,A475:C$1001,3,0),""))</f>
        <v/>
      </c>
    </row>
    <row r="475" spans="1:3" x14ac:dyDescent="0.2">
      <c r="A475" t="str">
        <v/>
      </c>
      <c r="B475" t="str">
        <v/>
      </c>
      <c r="C475" t="str">
        <f>IF(A475="","",B475&amp;IFERROR(" "&amp;VLOOKUP(A475,A476:C$1001,3,0),""))</f>
        <v/>
      </c>
    </row>
    <row r="476" spans="1:3" x14ac:dyDescent="0.2">
      <c r="A476" t="str">
        <v/>
      </c>
      <c r="B476" t="str">
        <v/>
      </c>
      <c r="C476" t="str">
        <f>IF(A476="","",B476&amp;IFERROR(" "&amp;VLOOKUP(A476,A477:C$1001,3,0),""))</f>
        <v/>
      </c>
    </row>
    <row r="477" spans="1:3" x14ac:dyDescent="0.2">
      <c r="A477" t="str">
        <v/>
      </c>
      <c r="B477" t="str">
        <v/>
      </c>
      <c r="C477" t="str">
        <f>IF(A477="","",B477&amp;IFERROR(" "&amp;VLOOKUP(A477,A478:C$1001,3,0),""))</f>
        <v/>
      </c>
    </row>
    <row r="478" spans="1:3" x14ac:dyDescent="0.2">
      <c r="A478" t="str">
        <v/>
      </c>
      <c r="B478" t="str">
        <v/>
      </c>
      <c r="C478" t="str">
        <f>IF(A478="","",B478&amp;IFERROR(" "&amp;VLOOKUP(A478,A479:C$1001,3,0),""))</f>
        <v/>
      </c>
    </row>
    <row r="479" spans="1:3" x14ac:dyDescent="0.2">
      <c r="A479" t="str">
        <v/>
      </c>
      <c r="B479" t="str">
        <v/>
      </c>
      <c r="C479" t="str">
        <f>IF(A479="","",B479&amp;IFERROR(" "&amp;VLOOKUP(A479,A480:C$1001,3,0),""))</f>
        <v/>
      </c>
    </row>
    <row r="480" spans="1:3" x14ac:dyDescent="0.2">
      <c r="A480" t="str">
        <v/>
      </c>
      <c r="B480" t="str">
        <v/>
      </c>
      <c r="C480" t="str">
        <f>IF(A480="","",B480&amp;IFERROR(" "&amp;VLOOKUP(A480,A481:C$1001,3,0),""))</f>
        <v/>
      </c>
    </row>
    <row r="481" spans="1:3" x14ac:dyDescent="0.2">
      <c r="A481" t="str">
        <v/>
      </c>
      <c r="B481" t="str">
        <v/>
      </c>
      <c r="C481" t="str">
        <f>IF(A481="","",B481&amp;IFERROR(" "&amp;VLOOKUP(A481,A482:C$1001,3,0),""))</f>
        <v/>
      </c>
    </row>
    <row r="482" spans="1:3" x14ac:dyDescent="0.2">
      <c r="A482" t="str">
        <v/>
      </c>
      <c r="B482" t="str">
        <v/>
      </c>
      <c r="C482" t="str">
        <f>IF(A482="","",B482&amp;IFERROR(" "&amp;VLOOKUP(A482,A483:C$1001,3,0),""))</f>
        <v/>
      </c>
    </row>
    <row r="483" spans="1:3" x14ac:dyDescent="0.2">
      <c r="A483" t="str">
        <v/>
      </c>
      <c r="B483" t="str">
        <v/>
      </c>
      <c r="C483" t="str">
        <f>IF(A483="","",B483&amp;IFERROR(" "&amp;VLOOKUP(A483,A484:C$1001,3,0),""))</f>
        <v/>
      </c>
    </row>
    <row r="484" spans="1:3" x14ac:dyDescent="0.2">
      <c r="A484" t="str">
        <v/>
      </c>
      <c r="B484" t="str">
        <v/>
      </c>
      <c r="C484" t="str">
        <f>IF(A484="","",B484&amp;IFERROR(" "&amp;VLOOKUP(A484,A485:C$1001,3,0),""))</f>
        <v/>
      </c>
    </row>
    <row r="485" spans="1:3" x14ac:dyDescent="0.2">
      <c r="A485" t="str">
        <v/>
      </c>
      <c r="B485" t="str">
        <v/>
      </c>
      <c r="C485" t="str">
        <f>IF(A485="","",B485&amp;IFERROR(" "&amp;VLOOKUP(A485,A486:C$1001,3,0),""))</f>
        <v/>
      </c>
    </row>
    <row r="486" spans="1:3" x14ac:dyDescent="0.2">
      <c r="A486" t="str">
        <v/>
      </c>
      <c r="B486" t="str">
        <v/>
      </c>
      <c r="C486" t="str">
        <f>IF(A486="","",B486&amp;IFERROR(" "&amp;VLOOKUP(A486,A487:C$1001,3,0),""))</f>
        <v/>
      </c>
    </row>
    <row r="487" spans="1:3" x14ac:dyDescent="0.2">
      <c r="A487" t="str">
        <v/>
      </c>
      <c r="B487" t="str">
        <v/>
      </c>
      <c r="C487" t="str">
        <f>IF(A487="","",B487&amp;IFERROR(" "&amp;VLOOKUP(A487,A488:C$1001,3,0),""))</f>
        <v/>
      </c>
    </row>
    <row r="488" spans="1:3" x14ac:dyDescent="0.2">
      <c r="A488" t="str">
        <v/>
      </c>
      <c r="B488" t="str">
        <v/>
      </c>
      <c r="C488" t="str">
        <f>IF(A488="","",B488&amp;IFERROR(" "&amp;VLOOKUP(A488,A489:C$1001,3,0),""))</f>
        <v/>
      </c>
    </row>
    <row r="489" spans="1:3" x14ac:dyDescent="0.2">
      <c r="A489" t="str">
        <v/>
      </c>
      <c r="B489" t="str">
        <v/>
      </c>
      <c r="C489" t="str">
        <f>IF(A489="","",B489&amp;IFERROR(" "&amp;VLOOKUP(A489,A490:C$1001,3,0),""))</f>
        <v/>
      </c>
    </row>
    <row r="490" spans="1:3" x14ac:dyDescent="0.2">
      <c r="A490" t="str">
        <v/>
      </c>
      <c r="B490" t="str">
        <v/>
      </c>
      <c r="C490" t="str">
        <f>IF(A490="","",B490&amp;IFERROR(" "&amp;VLOOKUP(A490,A491:C$1001,3,0),""))</f>
        <v/>
      </c>
    </row>
    <row r="491" spans="1:3" x14ac:dyDescent="0.2">
      <c r="A491" t="str">
        <v/>
      </c>
      <c r="B491" t="str">
        <v/>
      </c>
      <c r="C491" t="str">
        <f>IF(A491="","",B491&amp;IFERROR(" "&amp;VLOOKUP(A491,A492:C$1001,3,0),""))</f>
        <v/>
      </c>
    </row>
    <row r="492" spans="1:3" x14ac:dyDescent="0.2">
      <c r="A492" t="str">
        <v/>
      </c>
      <c r="B492" t="str">
        <v/>
      </c>
      <c r="C492" t="str">
        <f>IF(A492="","",B492&amp;IFERROR(" "&amp;VLOOKUP(A492,A493:C$1001,3,0),""))</f>
        <v/>
      </c>
    </row>
    <row r="493" spans="1:3" x14ac:dyDescent="0.2">
      <c r="A493" t="str">
        <v/>
      </c>
      <c r="B493" t="str">
        <v/>
      </c>
      <c r="C493" t="str">
        <f>IF(A493="","",B493&amp;IFERROR(" "&amp;VLOOKUP(A493,A494:C$1001,3,0),""))</f>
        <v/>
      </c>
    </row>
    <row r="494" spans="1:3" x14ac:dyDescent="0.2">
      <c r="A494" t="str">
        <v/>
      </c>
      <c r="B494" t="str">
        <v/>
      </c>
      <c r="C494" t="str">
        <f>IF(A494="","",B494&amp;IFERROR(" "&amp;VLOOKUP(A494,A495:C$1001,3,0),""))</f>
        <v/>
      </c>
    </row>
    <row r="495" spans="1:3" x14ac:dyDescent="0.2">
      <c r="A495" t="str">
        <v/>
      </c>
      <c r="B495" t="str">
        <v/>
      </c>
      <c r="C495" t="str">
        <f>IF(A495="","",B495&amp;IFERROR(" "&amp;VLOOKUP(A495,A496:C$1001,3,0),""))</f>
        <v/>
      </c>
    </row>
    <row r="496" spans="1:3" x14ac:dyDescent="0.2">
      <c r="A496" t="str">
        <v/>
      </c>
      <c r="B496" t="str">
        <v/>
      </c>
      <c r="C496" t="str">
        <f>IF(A496="","",B496&amp;IFERROR(" "&amp;VLOOKUP(A496,A497:C$1001,3,0),""))</f>
        <v/>
      </c>
    </row>
    <row r="497" spans="1:3" x14ac:dyDescent="0.2">
      <c r="A497" t="str">
        <v/>
      </c>
      <c r="B497" t="str">
        <v/>
      </c>
      <c r="C497" t="str">
        <f>IF(A497="","",B497&amp;IFERROR(" "&amp;VLOOKUP(A497,A498:C$1001,3,0),""))</f>
        <v/>
      </c>
    </row>
    <row r="498" spans="1:3" x14ac:dyDescent="0.2">
      <c r="A498" t="str">
        <v/>
      </c>
      <c r="B498" t="str">
        <v/>
      </c>
      <c r="C498" t="str">
        <f>IF(A498="","",B498&amp;IFERROR(" "&amp;VLOOKUP(A498,A499:C$1001,3,0),""))</f>
        <v/>
      </c>
    </row>
    <row r="499" spans="1:3" x14ac:dyDescent="0.2">
      <c r="A499" t="str">
        <v/>
      </c>
      <c r="B499" t="str">
        <v/>
      </c>
      <c r="C499" t="str">
        <f>IF(A499="","",B499&amp;IFERROR(" "&amp;VLOOKUP(A499,A500:C$1001,3,0),""))</f>
        <v/>
      </c>
    </row>
    <row r="500" spans="1:3" x14ac:dyDescent="0.2">
      <c r="A500" t="str">
        <v/>
      </c>
      <c r="B500" t="str">
        <v/>
      </c>
      <c r="C500" t="str">
        <f>IF(A500="","",B500&amp;IFERROR(" "&amp;VLOOKUP(A500,A501:C$1001,3,0),""))</f>
        <v/>
      </c>
    </row>
    <row r="501" spans="1:3" x14ac:dyDescent="0.2">
      <c r="A501" t="str">
        <v/>
      </c>
      <c r="B501" t="str">
        <v/>
      </c>
      <c r="C501" t="str">
        <f>IF(A501="","",B501&amp;IFERROR(" "&amp;VLOOKUP(A501,A502:C$1001,3,0),""))</f>
        <v/>
      </c>
    </row>
    <row r="502" spans="1:3" x14ac:dyDescent="0.2">
      <c r="A502" t="str">
        <v/>
      </c>
      <c r="B502" t="str">
        <v/>
      </c>
      <c r="C502" t="str">
        <f>IF(A502="","",B502&amp;IFERROR(" "&amp;VLOOKUP(A502,A503:C$1001,3,0),""))</f>
        <v/>
      </c>
    </row>
    <row r="503" spans="1:3" x14ac:dyDescent="0.2">
      <c r="A503" t="str">
        <v/>
      </c>
      <c r="B503" t="str">
        <v/>
      </c>
      <c r="C503" t="str">
        <f>IF(A503="","",B503&amp;IFERROR(" "&amp;VLOOKUP(A503,A504:C$1001,3,0),""))</f>
        <v/>
      </c>
    </row>
    <row r="504" spans="1:3" x14ac:dyDescent="0.2">
      <c r="A504" t="str">
        <v/>
      </c>
      <c r="B504" t="str">
        <v/>
      </c>
      <c r="C504" t="str">
        <f>IF(A504="","",B504&amp;IFERROR(" "&amp;VLOOKUP(A504,A505:C$1001,3,0),""))</f>
        <v/>
      </c>
    </row>
    <row r="505" spans="1:3" x14ac:dyDescent="0.2">
      <c r="A505" t="str">
        <v/>
      </c>
      <c r="B505" t="str">
        <v/>
      </c>
      <c r="C505" t="str">
        <f>IF(A505="","",B505&amp;IFERROR(" "&amp;VLOOKUP(A505,A506:C$1001,3,0),""))</f>
        <v/>
      </c>
    </row>
    <row r="506" spans="1:3" x14ac:dyDescent="0.2">
      <c r="A506" t="str">
        <v/>
      </c>
      <c r="B506" t="str">
        <v/>
      </c>
      <c r="C506" t="str">
        <f>IF(A506="","",B506&amp;IFERROR(" "&amp;VLOOKUP(A506,A507:C$1001,3,0),""))</f>
        <v/>
      </c>
    </row>
    <row r="507" spans="1:3" x14ac:dyDescent="0.2">
      <c r="A507" t="str">
        <v/>
      </c>
      <c r="B507" t="str">
        <v/>
      </c>
      <c r="C507" t="str">
        <f>IF(A507="","",B507&amp;IFERROR(" "&amp;VLOOKUP(A507,A508:C$1001,3,0),""))</f>
        <v/>
      </c>
    </row>
    <row r="508" spans="1:3" x14ac:dyDescent="0.2">
      <c r="A508" t="str">
        <v/>
      </c>
      <c r="B508" t="str">
        <v/>
      </c>
      <c r="C508" t="str">
        <f>IF(A508="","",B508&amp;IFERROR(" "&amp;VLOOKUP(A508,A509:C$1001,3,0),""))</f>
        <v/>
      </c>
    </row>
    <row r="509" spans="1:3" x14ac:dyDescent="0.2">
      <c r="A509" t="str">
        <v/>
      </c>
      <c r="B509" t="str">
        <v/>
      </c>
      <c r="C509" t="str">
        <f>IF(A509="","",B509&amp;IFERROR(" "&amp;VLOOKUP(A509,A510:C$1001,3,0),""))</f>
        <v/>
      </c>
    </row>
    <row r="510" spans="1:3" x14ac:dyDescent="0.2">
      <c r="A510" t="str">
        <v/>
      </c>
      <c r="B510" t="str">
        <v/>
      </c>
      <c r="C510" t="str">
        <f>IF(A510="","",B510&amp;IFERROR(" "&amp;VLOOKUP(A510,A511:C$1001,3,0),""))</f>
        <v/>
      </c>
    </row>
    <row r="511" spans="1:3" x14ac:dyDescent="0.2">
      <c r="A511" t="str">
        <v/>
      </c>
      <c r="B511" t="str">
        <v/>
      </c>
      <c r="C511" t="str">
        <f>IF(A511="","",B511&amp;IFERROR(" "&amp;VLOOKUP(A511,A512:C$1001,3,0),""))</f>
        <v/>
      </c>
    </row>
    <row r="512" spans="1:3" x14ac:dyDescent="0.2">
      <c r="A512" t="str">
        <v/>
      </c>
      <c r="B512" t="str">
        <v/>
      </c>
      <c r="C512" t="str">
        <f>IF(A512="","",B512&amp;IFERROR(" "&amp;VLOOKUP(A512,A513:C$1001,3,0),""))</f>
        <v/>
      </c>
    </row>
    <row r="513" spans="1:3" x14ac:dyDescent="0.2">
      <c r="A513" t="str">
        <v/>
      </c>
      <c r="B513" t="str">
        <v/>
      </c>
      <c r="C513" t="str">
        <f>IF(A513="","",B513&amp;IFERROR(" "&amp;VLOOKUP(A513,A514:C$1001,3,0),""))</f>
        <v/>
      </c>
    </row>
    <row r="514" spans="1:3" x14ac:dyDescent="0.2">
      <c r="A514" t="str">
        <v/>
      </c>
      <c r="B514" t="str">
        <v/>
      </c>
      <c r="C514" t="str">
        <f>IF(A514="","",B514&amp;IFERROR(" "&amp;VLOOKUP(A514,A515:C$1001,3,0),""))</f>
        <v/>
      </c>
    </row>
    <row r="515" spans="1:3" x14ac:dyDescent="0.2">
      <c r="A515" t="str">
        <v/>
      </c>
      <c r="B515" t="str">
        <v/>
      </c>
      <c r="C515" t="str">
        <f>IF(A515="","",B515&amp;IFERROR(" "&amp;VLOOKUP(A515,A516:C$1001,3,0),""))</f>
        <v/>
      </c>
    </row>
    <row r="516" spans="1:3" x14ac:dyDescent="0.2">
      <c r="A516" t="str">
        <v/>
      </c>
      <c r="B516" t="str">
        <v/>
      </c>
      <c r="C516" t="str">
        <f>IF(A516="","",B516&amp;IFERROR(" "&amp;VLOOKUP(A516,A517:C$1001,3,0),""))</f>
        <v/>
      </c>
    </row>
    <row r="517" spans="1:3" x14ac:dyDescent="0.2">
      <c r="A517" t="str">
        <v/>
      </c>
      <c r="B517" t="str">
        <v/>
      </c>
      <c r="C517" t="str">
        <f>IF(A517="","",B517&amp;IFERROR(" "&amp;VLOOKUP(A517,A518:C$1001,3,0),""))</f>
        <v/>
      </c>
    </row>
    <row r="518" spans="1:3" x14ac:dyDescent="0.2">
      <c r="A518" t="str">
        <v/>
      </c>
      <c r="B518" t="str">
        <v/>
      </c>
      <c r="C518" t="str">
        <f>IF(A518="","",B518&amp;IFERROR(" "&amp;VLOOKUP(A518,A519:C$1001,3,0),""))</f>
        <v/>
      </c>
    </row>
    <row r="519" spans="1:3" x14ac:dyDescent="0.2">
      <c r="A519" t="str">
        <v/>
      </c>
      <c r="B519" t="str">
        <v/>
      </c>
      <c r="C519" t="str">
        <f>IF(A519="","",B519&amp;IFERROR(" "&amp;VLOOKUP(A519,A520:C$1001,3,0),""))</f>
        <v/>
      </c>
    </row>
    <row r="520" spans="1:3" x14ac:dyDescent="0.2">
      <c r="A520" t="str">
        <v/>
      </c>
      <c r="B520" t="str">
        <v/>
      </c>
      <c r="C520" t="str">
        <f>IF(A520="","",B520&amp;IFERROR(" "&amp;VLOOKUP(A520,A521:C$1001,3,0),""))</f>
        <v/>
      </c>
    </row>
    <row r="521" spans="1:3" x14ac:dyDescent="0.2">
      <c r="A521" t="str">
        <v/>
      </c>
      <c r="B521" t="str">
        <v/>
      </c>
      <c r="C521" t="str">
        <f>IF(A521="","",B521&amp;IFERROR(" "&amp;VLOOKUP(A521,A522:C$1001,3,0),""))</f>
        <v/>
      </c>
    </row>
    <row r="522" spans="1:3" x14ac:dyDescent="0.2">
      <c r="A522" t="str">
        <v/>
      </c>
      <c r="B522" t="str">
        <v/>
      </c>
      <c r="C522" t="str">
        <f>IF(A522="","",B522&amp;IFERROR(" "&amp;VLOOKUP(A522,A523:C$1001,3,0),""))</f>
        <v/>
      </c>
    </row>
    <row r="523" spans="1:3" x14ac:dyDescent="0.2">
      <c r="A523" t="str">
        <v/>
      </c>
      <c r="B523" t="str">
        <v/>
      </c>
      <c r="C523" t="str">
        <f>IF(A523="","",B523&amp;IFERROR(" "&amp;VLOOKUP(A523,A524:C$1001,3,0),""))</f>
        <v/>
      </c>
    </row>
    <row r="524" spans="1:3" x14ac:dyDescent="0.2">
      <c r="A524" t="str">
        <v/>
      </c>
      <c r="B524" t="str">
        <v/>
      </c>
      <c r="C524" t="str">
        <f>IF(A524="","",B524&amp;IFERROR(" "&amp;VLOOKUP(A524,A525:C$1001,3,0),""))</f>
        <v/>
      </c>
    </row>
    <row r="525" spans="1:3" x14ac:dyDescent="0.2">
      <c r="A525" t="str">
        <v/>
      </c>
      <c r="B525" t="str">
        <v/>
      </c>
      <c r="C525" t="str">
        <f>IF(A525="","",B525&amp;IFERROR(" "&amp;VLOOKUP(A525,A526:C$1001,3,0),""))</f>
        <v/>
      </c>
    </row>
    <row r="526" spans="1:3" x14ac:dyDescent="0.2">
      <c r="A526" t="str">
        <v/>
      </c>
      <c r="B526" t="str">
        <v/>
      </c>
      <c r="C526" t="str">
        <f>IF(A526="","",B526&amp;IFERROR(" "&amp;VLOOKUP(A526,A527:C$1001,3,0),""))</f>
        <v/>
      </c>
    </row>
    <row r="527" spans="1:3" x14ac:dyDescent="0.2">
      <c r="A527" t="str">
        <v/>
      </c>
      <c r="B527" t="str">
        <v/>
      </c>
      <c r="C527" t="str">
        <f>IF(A527="","",B527&amp;IFERROR(" "&amp;VLOOKUP(A527,A528:C$1001,3,0),""))</f>
        <v/>
      </c>
    </row>
    <row r="528" spans="1:3" x14ac:dyDescent="0.2">
      <c r="A528" t="str">
        <v/>
      </c>
      <c r="B528" t="str">
        <v/>
      </c>
      <c r="C528" t="str">
        <f>IF(A528="","",B528&amp;IFERROR(" "&amp;VLOOKUP(A528,A529:C$1001,3,0),""))</f>
        <v/>
      </c>
    </row>
    <row r="529" spans="1:3" x14ac:dyDescent="0.2">
      <c r="A529" t="str">
        <v/>
      </c>
      <c r="B529" t="str">
        <v/>
      </c>
      <c r="C529" t="str">
        <f>IF(A529="","",B529&amp;IFERROR(" "&amp;VLOOKUP(A529,A530:C$1001,3,0),""))</f>
        <v/>
      </c>
    </row>
    <row r="530" spans="1:3" x14ac:dyDescent="0.2">
      <c r="A530" t="str">
        <v/>
      </c>
      <c r="B530" t="str">
        <v/>
      </c>
      <c r="C530" t="str">
        <f>IF(A530="","",B530&amp;IFERROR(" "&amp;VLOOKUP(A530,A531:C$1001,3,0),""))</f>
        <v/>
      </c>
    </row>
    <row r="531" spans="1:3" x14ac:dyDescent="0.2">
      <c r="A531" t="str">
        <v/>
      </c>
      <c r="B531" t="str">
        <v/>
      </c>
      <c r="C531" t="str">
        <f>IF(A531="","",B531&amp;IFERROR(" "&amp;VLOOKUP(A531,A532:C$1001,3,0),""))</f>
        <v/>
      </c>
    </row>
    <row r="532" spans="1:3" x14ac:dyDescent="0.2">
      <c r="A532" t="str">
        <v/>
      </c>
      <c r="B532" t="str">
        <v/>
      </c>
      <c r="C532" t="str">
        <f>IF(A532="","",B532&amp;IFERROR(" "&amp;VLOOKUP(A532,A533:C$1001,3,0),""))</f>
        <v/>
      </c>
    </row>
    <row r="533" spans="1:3" x14ac:dyDescent="0.2">
      <c r="A533" t="str">
        <v/>
      </c>
      <c r="B533" t="str">
        <v/>
      </c>
      <c r="C533" t="str">
        <f>IF(A533="","",B533&amp;IFERROR(" "&amp;VLOOKUP(A533,A534:C$1001,3,0),""))</f>
        <v/>
      </c>
    </row>
    <row r="534" spans="1:3" x14ac:dyDescent="0.2">
      <c r="A534" t="str">
        <v/>
      </c>
      <c r="B534" t="str">
        <v/>
      </c>
      <c r="C534" t="str">
        <f>IF(A534="","",B534&amp;IFERROR(" "&amp;VLOOKUP(A534,A535:C$1001,3,0),""))</f>
        <v/>
      </c>
    </row>
    <row r="535" spans="1:3" x14ac:dyDescent="0.2">
      <c r="A535" t="str">
        <v/>
      </c>
      <c r="B535" t="str">
        <v/>
      </c>
      <c r="C535" t="str">
        <f>IF(A535="","",B535&amp;IFERROR(" "&amp;VLOOKUP(A535,A536:C$1001,3,0),""))</f>
        <v/>
      </c>
    </row>
    <row r="536" spans="1:3" x14ac:dyDescent="0.2">
      <c r="A536" t="str">
        <v/>
      </c>
      <c r="B536" t="str">
        <v/>
      </c>
      <c r="C536" t="str">
        <f>IF(A536="","",B536&amp;IFERROR(" "&amp;VLOOKUP(A536,A537:C$1001,3,0),""))</f>
        <v/>
      </c>
    </row>
    <row r="537" spans="1:3" x14ac:dyDescent="0.2">
      <c r="A537" t="str">
        <v/>
      </c>
      <c r="B537" t="str">
        <v/>
      </c>
      <c r="C537" t="str">
        <f>IF(A537="","",B537&amp;IFERROR(" "&amp;VLOOKUP(A537,A538:C$1001,3,0),""))</f>
        <v/>
      </c>
    </row>
    <row r="538" spans="1:3" x14ac:dyDescent="0.2">
      <c r="A538" t="str">
        <v/>
      </c>
      <c r="B538" t="str">
        <v/>
      </c>
      <c r="C538" t="str">
        <f>IF(A538="","",B538&amp;IFERROR(" "&amp;VLOOKUP(A538,A539:C$1001,3,0),""))</f>
        <v/>
      </c>
    </row>
    <row r="539" spans="1:3" x14ac:dyDescent="0.2">
      <c r="A539" t="str">
        <v/>
      </c>
      <c r="B539" t="str">
        <v/>
      </c>
      <c r="C539" t="str">
        <f>IF(A539="","",B539&amp;IFERROR(" "&amp;VLOOKUP(A539,A540:C$1001,3,0),""))</f>
        <v/>
      </c>
    </row>
    <row r="540" spans="1:3" x14ac:dyDescent="0.2">
      <c r="A540" t="str">
        <v/>
      </c>
      <c r="B540" t="str">
        <v/>
      </c>
      <c r="C540" t="str">
        <f>IF(A540="","",B540&amp;IFERROR(" "&amp;VLOOKUP(A540,A541:C$1001,3,0),""))</f>
        <v/>
      </c>
    </row>
    <row r="541" spans="1:3" x14ac:dyDescent="0.2">
      <c r="A541" t="str">
        <v/>
      </c>
      <c r="B541" t="str">
        <v/>
      </c>
      <c r="C541" t="str">
        <f>IF(A541="","",B541&amp;IFERROR(" "&amp;VLOOKUP(A541,A542:C$1001,3,0),""))</f>
        <v/>
      </c>
    </row>
    <row r="542" spans="1:3" x14ac:dyDescent="0.2">
      <c r="A542" t="str">
        <v/>
      </c>
      <c r="B542" t="str">
        <v/>
      </c>
      <c r="C542" t="str">
        <f>IF(A542="","",B542&amp;IFERROR(" "&amp;VLOOKUP(A542,A543:C$1001,3,0),""))</f>
        <v/>
      </c>
    </row>
    <row r="543" spans="1:3" x14ac:dyDescent="0.2">
      <c r="A543" t="str">
        <v/>
      </c>
      <c r="B543" t="str">
        <v/>
      </c>
      <c r="C543" t="str">
        <f>IF(A543="","",B543&amp;IFERROR(" "&amp;VLOOKUP(A543,A544:C$1001,3,0),""))</f>
        <v/>
      </c>
    </row>
    <row r="544" spans="1:3" x14ac:dyDescent="0.2">
      <c r="A544" t="str">
        <v/>
      </c>
      <c r="B544" t="str">
        <v/>
      </c>
      <c r="C544" t="str">
        <f>IF(A544="","",B544&amp;IFERROR(" "&amp;VLOOKUP(A544,A545:C$1001,3,0),""))</f>
        <v/>
      </c>
    </row>
    <row r="545" spans="1:3" x14ac:dyDescent="0.2">
      <c r="A545" t="str">
        <v/>
      </c>
      <c r="B545" t="str">
        <v/>
      </c>
      <c r="C545" t="str">
        <f>IF(A545="","",B545&amp;IFERROR(" "&amp;VLOOKUP(A545,A546:C$1001,3,0),""))</f>
        <v/>
      </c>
    </row>
    <row r="546" spans="1:3" x14ac:dyDescent="0.2">
      <c r="A546" t="str">
        <v/>
      </c>
      <c r="B546" t="str">
        <v/>
      </c>
      <c r="C546" t="str">
        <f>IF(A546="","",B546&amp;IFERROR(" "&amp;VLOOKUP(A546,A547:C$1001,3,0),""))</f>
        <v/>
      </c>
    </row>
    <row r="547" spans="1:3" x14ac:dyDescent="0.2">
      <c r="A547" t="str">
        <v/>
      </c>
      <c r="B547" t="str">
        <v/>
      </c>
      <c r="C547" t="str">
        <f>IF(A547="","",B547&amp;IFERROR(" "&amp;VLOOKUP(A547,A548:C$1001,3,0),""))</f>
        <v/>
      </c>
    </row>
    <row r="548" spans="1:3" x14ac:dyDescent="0.2">
      <c r="A548" t="str">
        <v/>
      </c>
      <c r="B548" t="str">
        <v/>
      </c>
      <c r="C548" t="str">
        <f>IF(A548="","",B548&amp;IFERROR(" "&amp;VLOOKUP(A548,A549:C$1001,3,0),""))</f>
        <v/>
      </c>
    </row>
    <row r="549" spans="1:3" x14ac:dyDescent="0.2">
      <c r="A549" t="str">
        <v/>
      </c>
      <c r="B549" t="str">
        <v/>
      </c>
      <c r="C549" t="str">
        <f>IF(A549="","",B549&amp;IFERROR(" "&amp;VLOOKUP(A549,A550:C$1001,3,0),""))</f>
        <v/>
      </c>
    </row>
    <row r="550" spans="1:3" x14ac:dyDescent="0.2">
      <c r="A550" t="str">
        <v/>
      </c>
      <c r="B550" t="str">
        <v/>
      </c>
      <c r="C550" t="str">
        <f>IF(A550="","",B550&amp;IFERROR(" "&amp;VLOOKUP(A550,A551:C$1001,3,0),""))</f>
        <v/>
      </c>
    </row>
    <row r="551" spans="1:3" x14ac:dyDescent="0.2">
      <c r="A551" t="str">
        <v/>
      </c>
      <c r="B551" t="str">
        <v/>
      </c>
      <c r="C551" t="str">
        <f>IF(A551="","",B551&amp;IFERROR(" "&amp;VLOOKUP(A551,A552:C$1001,3,0),""))</f>
        <v/>
      </c>
    </row>
    <row r="552" spans="1:3" x14ac:dyDescent="0.2">
      <c r="A552" t="str">
        <v/>
      </c>
      <c r="B552" t="str">
        <v/>
      </c>
      <c r="C552" t="str">
        <f>IF(A552="","",B552&amp;IFERROR(" "&amp;VLOOKUP(A552,A553:C$1001,3,0),""))</f>
        <v/>
      </c>
    </row>
    <row r="553" spans="1:3" x14ac:dyDescent="0.2">
      <c r="A553" t="str">
        <v/>
      </c>
      <c r="B553" t="str">
        <v/>
      </c>
      <c r="C553" t="str">
        <f>IF(A553="","",B553&amp;IFERROR(" "&amp;VLOOKUP(A553,A554:C$1001,3,0),""))</f>
        <v/>
      </c>
    </row>
    <row r="554" spans="1:3" x14ac:dyDescent="0.2">
      <c r="A554" t="str">
        <v/>
      </c>
      <c r="B554" t="str">
        <v/>
      </c>
      <c r="C554" t="str">
        <f>IF(A554="","",B554&amp;IFERROR(" "&amp;VLOOKUP(A554,A555:C$1001,3,0),""))</f>
        <v/>
      </c>
    </row>
    <row r="555" spans="1:3" x14ac:dyDescent="0.2">
      <c r="A555" t="str">
        <v/>
      </c>
      <c r="B555" t="str">
        <v/>
      </c>
      <c r="C555" t="str">
        <f>IF(A555="","",B555&amp;IFERROR(" "&amp;VLOOKUP(A555,A556:C$1001,3,0),""))</f>
        <v/>
      </c>
    </row>
    <row r="556" spans="1:3" x14ac:dyDescent="0.2">
      <c r="A556" t="str">
        <v/>
      </c>
      <c r="B556" t="str">
        <v/>
      </c>
      <c r="C556" t="str">
        <f>IF(A556="","",B556&amp;IFERROR(" "&amp;VLOOKUP(A556,A557:C$1001,3,0),""))</f>
        <v/>
      </c>
    </row>
    <row r="557" spans="1:3" x14ac:dyDescent="0.2">
      <c r="A557" t="str">
        <v/>
      </c>
      <c r="B557" t="str">
        <v/>
      </c>
      <c r="C557" t="str">
        <f>IF(A557="","",B557&amp;IFERROR(" "&amp;VLOOKUP(A557,A558:C$1001,3,0),""))</f>
        <v/>
      </c>
    </row>
    <row r="558" spans="1:3" x14ac:dyDescent="0.2">
      <c r="A558" t="str">
        <v/>
      </c>
      <c r="B558" t="str">
        <v/>
      </c>
      <c r="C558" t="str">
        <f>IF(A558="","",B558&amp;IFERROR(" "&amp;VLOOKUP(A558,A559:C$1001,3,0),""))</f>
        <v/>
      </c>
    </row>
    <row r="559" spans="1:3" x14ac:dyDescent="0.2">
      <c r="A559" t="str">
        <v/>
      </c>
      <c r="B559" t="str">
        <v/>
      </c>
      <c r="C559" t="str">
        <f>IF(A559="","",B559&amp;IFERROR(" "&amp;VLOOKUP(A559,A560:C$1001,3,0),""))</f>
        <v/>
      </c>
    </row>
    <row r="560" spans="1:3" x14ac:dyDescent="0.2">
      <c r="A560" t="str">
        <v/>
      </c>
      <c r="B560" t="str">
        <v/>
      </c>
      <c r="C560" t="str">
        <f>IF(A560="","",B560&amp;IFERROR(" "&amp;VLOOKUP(A560,A561:C$1001,3,0),""))</f>
        <v/>
      </c>
    </row>
    <row r="561" spans="1:3" x14ac:dyDescent="0.2">
      <c r="A561" t="str">
        <v/>
      </c>
      <c r="B561" t="str">
        <v/>
      </c>
      <c r="C561" t="str">
        <f>IF(A561="","",B561&amp;IFERROR(" "&amp;VLOOKUP(A561,A562:C$1001,3,0),""))</f>
        <v/>
      </c>
    </row>
    <row r="562" spans="1:3" x14ac:dyDescent="0.2">
      <c r="A562" t="str">
        <v/>
      </c>
      <c r="B562" t="str">
        <v/>
      </c>
      <c r="C562" t="str">
        <f>IF(A562="","",B562&amp;IFERROR(" "&amp;VLOOKUP(A562,A563:C$1001,3,0),""))</f>
        <v/>
      </c>
    </row>
    <row r="563" spans="1:3" x14ac:dyDescent="0.2">
      <c r="A563" t="str">
        <v/>
      </c>
      <c r="B563" t="str">
        <v/>
      </c>
      <c r="C563" t="str">
        <f>IF(A563="","",B563&amp;IFERROR(" "&amp;VLOOKUP(A563,A564:C$1001,3,0),""))</f>
        <v/>
      </c>
    </row>
    <row r="564" spans="1:3" x14ac:dyDescent="0.2">
      <c r="A564" t="str">
        <v/>
      </c>
      <c r="B564" t="str">
        <v/>
      </c>
      <c r="C564" t="str">
        <f>IF(A564="","",B564&amp;IFERROR(" "&amp;VLOOKUP(A564,A565:C$1001,3,0),""))</f>
        <v/>
      </c>
    </row>
    <row r="565" spans="1:3" x14ac:dyDescent="0.2">
      <c r="A565" t="str">
        <v/>
      </c>
      <c r="B565" t="str">
        <v/>
      </c>
      <c r="C565" t="str">
        <f>IF(A565="","",B565&amp;IFERROR(" "&amp;VLOOKUP(A565,A566:C$1001,3,0),""))</f>
        <v/>
      </c>
    </row>
    <row r="566" spans="1:3" x14ac:dyDescent="0.2">
      <c r="A566" t="str">
        <v/>
      </c>
      <c r="B566" t="str">
        <v/>
      </c>
      <c r="C566" t="str">
        <f>IF(A566="","",B566&amp;IFERROR(" "&amp;VLOOKUP(A566,A567:C$1001,3,0),""))</f>
        <v/>
      </c>
    </row>
    <row r="567" spans="1:3" x14ac:dyDescent="0.2">
      <c r="A567" t="str">
        <v/>
      </c>
      <c r="B567" t="str">
        <v/>
      </c>
      <c r="C567" t="str">
        <f>IF(A567="","",B567&amp;IFERROR(" "&amp;VLOOKUP(A567,A568:C$1001,3,0),""))</f>
        <v/>
      </c>
    </row>
    <row r="568" spans="1:3" x14ac:dyDescent="0.2">
      <c r="A568" t="str">
        <v/>
      </c>
      <c r="B568" t="str">
        <v/>
      </c>
      <c r="C568" t="str">
        <f>IF(A568="","",B568&amp;IFERROR(" "&amp;VLOOKUP(A568,A569:C$1001,3,0),""))</f>
        <v/>
      </c>
    </row>
    <row r="569" spans="1:3" x14ac:dyDescent="0.2">
      <c r="A569" t="str">
        <v/>
      </c>
      <c r="B569" t="str">
        <v/>
      </c>
      <c r="C569" t="str">
        <f>IF(A569="","",B569&amp;IFERROR(" "&amp;VLOOKUP(A569,A570:C$1001,3,0),""))</f>
        <v/>
      </c>
    </row>
    <row r="570" spans="1:3" x14ac:dyDescent="0.2">
      <c r="A570" t="str">
        <v/>
      </c>
      <c r="B570" t="str">
        <v/>
      </c>
      <c r="C570" t="str">
        <f>IF(A570="","",B570&amp;IFERROR(" "&amp;VLOOKUP(A570,A571:C$1001,3,0),""))</f>
        <v/>
      </c>
    </row>
    <row r="571" spans="1:3" x14ac:dyDescent="0.2">
      <c r="A571" t="str">
        <v/>
      </c>
      <c r="B571" t="str">
        <v/>
      </c>
      <c r="C571" t="str">
        <f>IF(A571="","",B571&amp;IFERROR(" "&amp;VLOOKUP(A571,A572:C$1001,3,0),""))</f>
        <v/>
      </c>
    </row>
    <row r="572" spans="1:3" x14ac:dyDescent="0.2">
      <c r="A572" t="str">
        <v/>
      </c>
      <c r="B572" t="str">
        <v/>
      </c>
      <c r="C572" t="str">
        <f>IF(A572="","",B572&amp;IFERROR(" "&amp;VLOOKUP(A572,A573:C$1001,3,0),""))</f>
        <v/>
      </c>
    </row>
    <row r="573" spans="1:3" x14ac:dyDescent="0.2">
      <c r="A573" t="str">
        <v/>
      </c>
      <c r="B573" t="str">
        <v/>
      </c>
      <c r="C573" t="str">
        <f>IF(A573="","",B573&amp;IFERROR(" "&amp;VLOOKUP(A573,A574:C$1001,3,0),""))</f>
        <v/>
      </c>
    </row>
    <row r="574" spans="1:3" x14ac:dyDescent="0.2">
      <c r="A574" t="str">
        <v/>
      </c>
      <c r="B574" t="str">
        <v/>
      </c>
      <c r="C574" t="str">
        <f>IF(A574="","",B574&amp;IFERROR(" "&amp;VLOOKUP(A574,A575:C$1001,3,0),""))</f>
        <v/>
      </c>
    </row>
    <row r="575" spans="1:3" x14ac:dyDescent="0.2">
      <c r="A575" t="str">
        <v/>
      </c>
      <c r="B575" t="str">
        <v/>
      </c>
      <c r="C575" t="str">
        <f>IF(A575="","",B575&amp;IFERROR(" "&amp;VLOOKUP(A575,A576:C$1001,3,0),""))</f>
        <v/>
      </c>
    </row>
    <row r="576" spans="1:3" x14ac:dyDescent="0.2">
      <c r="A576" t="str">
        <v/>
      </c>
      <c r="B576" t="str">
        <v/>
      </c>
      <c r="C576" t="str">
        <f>IF(A576="","",B576&amp;IFERROR(" "&amp;VLOOKUP(A576,A577:C$1001,3,0),""))</f>
        <v/>
      </c>
    </row>
    <row r="577" spans="1:3" x14ac:dyDescent="0.2">
      <c r="A577" t="str">
        <v/>
      </c>
      <c r="B577" t="str">
        <v/>
      </c>
      <c r="C577" t="str">
        <f>IF(A577="","",B577&amp;IFERROR(" "&amp;VLOOKUP(A577,A578:C$1001,3,0),""))</f>
        <v/>
      </c>
    </row>
    <row r="578" spans="1:3" x14ac:dyDescent="0.2">
      <c r="A578" t="str">
        <v/>
      </c>
      <c r="B578" t="str">
        <v/>
      </c>
      <c r="C578" t="str">
        <f>IF(A578="","",B578&amp;IFERROR(" "&amp;VLOOKUP(A578,A579:C$1001,3,0),""))</f>
        <v/>
      </c>
    </row>
    <row r="579" spans="1:3" x14ac:dyDescent="0.2">
      <c r="A579" t="str">
        <v/>
      </c>
      <c r="B579" t="str">
        <v/>
      </c>
      <c r="C579" t="str">
        <f>IF(A579="","",B579&amp;IFERROR(" "&amp;VLOOKUP(A579,A580:C$1001,3,0),""))</f>
        <v/>
      </c>
    </row>
    <row r="580" spans="1:3" x14ac:dyDescent="0.2">
      <c r="A580" t="str">
        <v/>
      </c>
      <c r="B580" t="str">
        <v/>
      </c>
      <c r="C580" t="str">
        <f>IF(A580="","",B580&amp;IFERROR(" "&amp;VLOOKUP(A580,A581:C$1001,3,0),""))</f>
        <v/>
      </c>
    </row>
    <row r="581" spans="1:3" x14ac:dyDescent="0.2">
      <c r="A581" t="str">
        <v/>
      </c>
      <c r="B581" t="str">
        <v/>
      </c>
      <c r="C581" t="str">
        <f>IF(A581="","",B581&amp;IFERROR(" "&amp;VLOOKUP(A581,A582:C$1001,3,0),""))</f>
        <v/>
      </c>
    </row>
    <row r="582" spans="1:3" x14ac:dyDescent="0.2">
      <c r="A582" t="str">
        <v/>
      </c>
      <c r="B582" t="str">
        <v/>
      </c>
      <c r="C582" t="str">
        <f>IF(A582="","",B582&amp;IFERROR(" "&amp;VLOOKUP(A582,A583:C$1001,3,0),""))</f>
        <v/>
      </c>
    </row>
    <row r="583" spans="1:3" x14ac:dyDescent="0.2">
      <c r="A583" t="str">
        <v/>
      </c>
      <c r="B583" t="str">
        <v/>
      </c>
      <c r="C583" t="str">
        <f>IF(A583="","",B583&amp;IFERROR(" "&amp;VLOOKUP(A583,A584:C$1001,3,0),""))</f>
        <v/>
      </c>
    </row>
    <row r="584" spans="1:3" x14ac:dyDescent="0.2">
      <c r="A584" t="str">
        <v/>
      </c>
      <c r="B584" t="str">
        <v/>
      </c>
      <c r="C584" t="str">
        <f>IF(A584="","",B584&amp;IFERROR(" "&amp;VLOOKUP(A584,A585:C$1001,3,0),""))</f>
        <v/>
      </c>
    </row>
    <row r="585" spans="1:3" x14ac:dyDescent="0.2">
      <c r="A585" t="str">
        <v/>
      </c>
      <c r="B585" t="str">
        <v/>
      </c>
      <c r="C585" t="str">
        <f>IF(A585="","",B585&amp;IFERROR(" "&amp;VLOOKUP(A585,A586:C$1001,3,0),""))</f>
        <v/>
      </c>
    </row>
    <row r="586" spans="1:3" x14ac:dyDescent="0.2">
      <c r="A586" t="str">
        <v/>
      </c>
      <c r="B586" t="str">
        <v/>
      </c>
      <c r="C586" t="str">
        <f>IF(A586="","",B586&amp;IFERROR(" "&amp;VLOOKUP(A586,A587:C$1001,3,0),""))</f>
        <v/>
      </c>
    </row>
    <row r="587" spans="1:3" x14ac:dyDescent="0.2">
      <c r="A587" t="str">
        <v/>
      </c>
      <c r="B587" t="str">
        <v/>
      </c>
      <c r="C587" t="str">
        <f>IF(A587="","",B587&amp;IFERROR(" "&amp;VLOOKUP(A587,A588:C$1001,3,0),""))</f>
        <v/>
      </c>
    </row>
    <row r="588" spans="1:3" x14ac:dyDescent="0.2">
      <c r="A588" t="str">
        <v/>
      </c>
      <c r="B588" t="str">
        <v/>
      </c>
      <c r="C588" t="str">
        <f>IF(A588="","",B588&amp;IFERROR(" "&amp;VLOOKUP(A588,A589:C$1001,3,0),""))</f>
        <v/>
      </c>
    </row>
    <row r="589" spans="1:3" x14ac:dyDescent="0.2">
      <c r="A589" t="str">
        <v/>
      </c>
      <c r="B589" t="str">
        <v/>
      </c>
      <c r="C589" t="str">
        <f>IF(A589="","",B589&amp;IFERROR(" "&amp;VLOOKUP(A589,A590:C$1001,3,0),""))</f>
        <v/>
      </c>
    </row>
    <row r="590" spans="1:3" x14ac:dyDescent="0.2">
      <c r="A590" t="str">
        <v/>
      </c>
      <c r="B590" t="str">
        <v/>
      </c>
      <c r="C590" t="str">
        <f>IF(A590="","",B590&amp;IFERROR(" "&amp;VLOOKUP(A590,A591:C$1001,3,0),""))</f>
        <v/>
      </c>
    </row>
    <row r="591" spans="1:3" x14ac:dyDescent="0.2">
      <c r="A591" t="str">
        <v/>
      </c>
      <c r="B591" t="str">
        <v/>
      </c>
      <c r="C591" t="str">
        <f>IF(A591="","",B591&amp;IFERROR(" "&amp;VLOOKUP(A591,A592:C$1001,3,0),""))</f>
        <v/>
      </c>
    </row>
    <row r="592" spans="1:3" x14ac:dyDescent="0.2">
      <c r="A592" t="str">
        <v/>
      </c>
      <c r="B592" t="str">
        <v/>
      </c>
      <c r="C592" t="str">
        <f>IF(A592="","",B592&amp;IFERROR(" "&amp;VLOOKUP(A592,A593:C$1001,3,0),""))</f>
        <v/>
      </c>
    </row>
    <row r="593" spans="1:3" x14ac:dyDescent="0.2">
      <c r="A593" t="str">
        <v/>
      </c>
      <c r="B593" t="str">
        <v/>
      </c>
      <c r="C593" t="str">
        <f>IF(A593="","",B593&amp;IFERROR(" "&amp;VLOOKUP(A593,A594:C$1001,3,0),""))</f>
        <v/>
      </c>
    </row>
    <row r="594" spans="1:3" x14ac:dyDescent="0.2">
      <c r="A594" t="str">
        <v/>
      </c>
      <c r="B594" t="str">
        <v/>
      </c>
      <c r="C594" t="str">
        <f>IF(A594="","",B594&amp;IFERROR(" "&amp;VLOOKUP(A594,A595:C$1001,3,0),""))</f>
        <v/>
      </c>
    </row>
    <row r="595" spans="1:3" x14ac:dyDescent="0.2">
      <c r="A595" t="str">
        <v/>
      </c>
      <c r="B595" t="str">
        <v/>
      </c>
      <c r="C595" t="str">
        <f>IF(A595="","",B595&amp;IFERROR(" "&amp;VLOOKUP(A595,A596:C$1001,3,0),""))</f>
        <v/>
      </c>
    </row>
    <row r="596" spans="1:3" x14ac:dyDescent="0.2">
      <c r="A596" t="str">
        <v/>
      </c>
      <c r="B596" t="str">
        <v/>
      </c>
      <c r="C596" t="str">
        <f>IF(A596="","",B596&amp;IFERROR(" "&amp;VLOOKUP(A596,A597:C$1001,3,0),""))</f>
        <v/>
      </c>
    </row>
    <row r="597" spans="1:3" x14ac:dyDescent="0.2">
      <c r="A597" t="str">
        <v/>
      </c>
      <c r="B597" t="str">
        <v/>
      </c>
      <c r="C597" t="str">
        <f>IF(A597="","",B597&amp;IFERROR(" "&amp;VLOOKUP(A597,A598:C$1001,3,0),""))</f>
        <v/>
      </c>
    </row>
    <row r="598" spans="1:3" x14ac:dyDescent="0.2">
      <c r="A598" t="str">
        <v/>
      </c>
      <c r="B598" t="str">
        <v/>
      </c>
      <c r="C598" t="str">
        <f>IF(A598="","",B598&amp;IFERROR(" "&amp;VLOOKUP(A598,A599:C$1001,3,0),""))</f>
        <v/>
      </c>
    </row>
    <row r="599" spans="1:3" x14ac:dyDescent="0.2">
      <c r="A599" t="str">
        <v/>
      </c>
      <c r="B599" t="str">
        <v/>
      </c>
      <c r="C599" t="str">
        <f>IF(A599="","",B599&amp;IFERROR(" "&amp;VLOOKUP(A599,A600:C$1001,3,0),""))</f>
        <v/>
      </c>
    </row>
    <row r="600" spans="1:3" x14ac:dyDescent="0.2">
      <c r="A600" t="str">
        <v/>
      </c>
      <c r="B600" t="str">
        <v/>
      </c>
      <c r="C600" t="str">
        <f>IF(A600="","",B600&amp;IFERROR(" "&amp;VLOOKUP(A600,A601:C$1001,3,0),""))</f>
        <v/>
      </c>
    </row>
    <row r="601" spans="1:3" x14ac:dyDescent="0.2">
      <c r="A601" t="str">
        <v/>
      </c>
      <c r="B601" t="str">
        <v/>
      </c>
      <c r="C601" t="str">
        <f>IF(A601="","",B601&amp;IFERROR(" "&amp;VLOOKUP(A601,A602:C$1001,3,0),""))</f>
        <v/>
      </c>
    </row>
    <row r="602" spans="1:3" x14ac:dyDescent="0.2">
      <c r="A602" t="str">
        <v/>
      </c>
      <c r="B602" t="str">
        <v/>
      </c>
      <c r="C602" t="str">
        <f>IF(A602="","",B602&amp;IFERROR(" "&amp;VLOOKUP(A602,A603:C$1001,3,0),""))</f>
        <v/>
      </c>
    </row>
    <row r="603" spans="1:3" x14ac:dyDescent="0.2">
      <c r="A603" t="str">
        <v/>
      </c>
      <c r="B603" t="str">
        <v/>
      </c>
      <c r="C603" t="str">
        <f>IF(A603="","",B603&amp;IFERROR(" "&amp;VLOOKUP(A603,A604:C$1001,3,0),""))</f>
        <v/>
      </c>
    </row>
    <row r="604" spans="1:3" x14ac:dyDescent="0.2">
      <c r="A604" t="str">
        <v/>
      </c>
      <c r="B604" t="str">
        <v/>
      </c>
      <c r="C604" t="str">
        <f>IF(A604="","",B604&amp;IFERROR(" "&amp;VLOOKUP(A604,A605:C$1001,3,0),""))</f>
        <v/>
      </c>
    </row>
    <row r="605" spans="1:3" x14ac:dyDescent="0.2">
      <c r="A605" t="str">
        <v/>
      </c>
      <c r="B605" t="str">
        <v/>
      </c>
      <c r="C605" t="str">
        <f>IF(A605="","",B605&amp;IFERROR(" "&amp;VLOOKUP(A605,A606:C$1001,3,0),""))</f>
        <v/>
      </c>
    </row>
    <row r="606" spans="1:3" x14ac:dyDescent="0.2">
      <c r="A606" t="str">
        <v/>
      </c>
      <c r="B606" t="str">
        <v/>
      </c>
      <c r="C606" t="str">
        <f>IF(A606="","",B606&amp;IFERROR(" "&amp;VLOOKUP(A606,A607:C$1001,3,0),""))</f>
        <v/>
      </c>
    </row>
    <row r="607" spans="1:3" x14ac:dyDescent="0.2">
      <c r="A607" t="str">
        <v/>
      </c>
      <c r="B607" t="str">
        <v/>
      </c>
      <c r="C607" t="str">
        <f>IF(A607="","",B607&amp;IFERROR(" "&amp;VLOOKUP(A607,A608:C$1001,3,0),""))</f>
        <v/>
      </c>
    </row>
    <row r="608" spans="1:3" x14ac:dyDescent="0.2">
      <c r="A608" t="str">
        <v/>
      </c>
      <c r="B608" t="str">
        <v/>
      </c>
      <c r="C608" t="str">
        <f>IF(A608="","",B608&amp;IFERROR(" "&amp;VLOOKUP(A608,A609:C$1001,3,0),""))</f>
        <v/>
      </c>
    </row>
    <row r="609" spans="1:3" x14ac:dyDescent="0.2">
      <c r="A609" t="str">
        <v/>
      </c>
      <c r="B609" t="str">
        <v/>
      </c>
      <c r="C609" t="str">
        <f>IF(A609="","",B609&amp;IFERROR(" "&amp;VLOOKUP(A609,A610:C$1001,3,0),""))</f>
        <v/>
      </c>
    </row>
    <row r="610" spans="1:3" x14ac:dyDescent="0.2">
      <c r="A610" t="str">
        <v/>
      </c>
      <c r="B610" t="str">
        <v/>
      </c>
      <c r="C610" t="str">
        <f>IF(A610="","",B610&amp;IFERROR(" "&amp;VLOOKUP(A610,A611:C$1001,3,0),""))</f>
        <v/>
      </c>
    </row>
    <row r="611" spans="1:3" x14ac:dyDescent="0.2">
      <c r="A611" t="str">
        <v/>
      </c>
      <c r="B611" t="str">
        <v/>
      </c>
      <c r="C611" t="str">
        <f>IF(A611="","",B611&amp;IFERROR(" "&amp;VLOOKUP(A611,A612:C$1001,3,0),""))</f>
        <v/>
      </c>
    </row>
    <row r="612" spans="1:3" x14ac:dyDescent="0.2">
      <c r="A612" t="str">
        <v/>
      </c>
      <c r="B612" t="str">
        <v/>
      </c>
      <c r="C612" t="str">
        <f>IF(A612="","",B612&amp;IFERROR(" "&amp;VLOOKUP(A612,A613:C$1001,3,0),""))</f>
        <v/>
      </c>
    </row>
    <row r="613" spans="1:3" x14ac:dyDescent="0.2">
      <c r="A613" t="str">
        <v/>
      </c>
      <c r="B613" t="str">
        <v/>
      </c>
      <c r="C613" t="str">
        <f>IF(A613="","",B613&amp;IFERROR(" "&amp;VLOOKUP(A613,A614:C$1001,3,0),""))</f>
        <v/>
      </c>
    </row>
    <row r="614" spans="1:3" x14ac:dyDescent="0.2">
      <c r="A614" t="str">
        <v/>
      </c>
      <c r="B614" t="str">
        <v/>
      </c>
      <c r="C614" t="str">
        <f>IF(A614="","",B614&amp;IFERROR(" "&amp;VLOOKUP(A614,A615:C$1001,3,0),""))</f>
        <v/>
      </c>
    </row>
    <row r="615" spans="1:3" x14ac:dyDescent="0.2">
      <c r="A615" t="str">
        <v/>
      </c>
      <c r="B615" t="str">
        <v/>
      </c>
      <c r="C615" t="str">
        <f>IF(A615="","",B615&amp;IFERROR(" "&amp;VLOOKUP(A615,A616:C$1001,3,0),""))</f>
        <v/>
      </c>
    </row>
    <row r="616" spans="1:3" x14ac:dyDescent="0.2">
      <c r="A616" t="str">
        <v/>
      </c>
      <c r="B616" t="str">
        <v/>
      </c>
      <c r="C616" t="str">
        <f>IF(A616="","",B616&amp;IFERROR(" "&amp;VLOOKUP(A616,A617:C$1001,3,0),""))</f>
        <v/>
      </c>
    </row>
    <row r="617" spans="1:3" x14ac:dyDescent="0.2">
      <c r="A617" t="str">
        <v/>
      </c>
      <c r="B617" t="str">
        <v/>
      </c>
      <c r="C617" t="str">
        <f>IF(A617="","",B617&amp;IFERROR(" "&amp;VLOOKUP(A617,A618:C$1001,3,0),""))</f>
        <v/>
      </c>
    </row>
    <row r="618" spans="1:3" x14ac:dyDescent="0.2">
      <c r="A618" t="str">
        <v/>
      </c>
      <c r="B618" t="str">
        <v/>
      </c>
      <c r="C618" t="str">
        <f>IF(A618="","",B618&amp;IFERROR(" "&amp;VLOOKUP(A618,A619:C$1001,3,0),""))</f>
        <v/>
      </c>
    </row>
    <row r="619" spans="1:3" x14ac:dyDescent="0.2">
      <c r="A619" t="str">
        <v/>
      </c>
      <c r="B619" t="str">
        <v/>
      </c>
      <c r="C619" t="str">
        <f>IF(A619="","",B619&amp;IFERROR(" "&amp;VLOOKUP(A619,A620:C$1001,3,0),""))</f>
        <v/>
      </c>
    </row>
    <row r="620" spans="1:3" x14ac:dyDescent="0.2">
      <c r="A620" t="str">
        <v/>
      </c>
      <c r="B620" t="str">
        <v/>
      </c>
      <c r="C620" t="str">
        <f>IF(A620="","",B620&amp;IFERROR(" "&amp;VLOOKUP(A620,A621:C$1001,3,0),""))</f>
        <v/>
      </c>
    </row>
    <row r="621" spans="1:3" x14ac:dyDescent="0.2">
      <c r="A621" t="str">
        <v/>
      </c>
      <c r="B621" t="str">
        <v/>
      </c>
      <c r="C621" t="str">
        <f>IF(A621="","",B621&amp;IFERROR(" "&amp;VLOOKUP(A621,A622:C$1001,3,0),""))</f>
        <v/>
      </c>
    </row>
    <row r="622" spans="1:3" x14ac:dyDescent="0.2">
      <c r="A622" t="str">
        <v/>
      </c>
      <c r="B622" t="str">
        <v/>
      </c>
      <c r="C622" t="str">
        <f>IF(A622="","",B622&amp;IFERROR(" "&amp;VLOOKUP(A622,A623:C$1001,3,0),""))</f>
        <v/>
      </c>
    </row>
    <row r="623" spans="1:3" x14ac:dyDescent="0.2">
      <c r="A623" t="str">
        <v/>
      </c>
      <c r="B623" t="str">
        <v/>
      </c>
      <c r="C623" t="str">
        <f>IF(A623="","",B623&amp;IFERROR(" "&amp;VLOOKUP(A623,A624:C$1001,3,0),""))</f>
        <v/>
      </c>
    </row>
    <row r="624" spans="1:3" x14ac:dyDescent="0.2">
      <c r="A624" t="str">
        <v/>
      </c>
      <c r="B624" t="str">
        <v/>
      </c>
      <c r="C624" t="str">
        <f>IF(A624="","",B624&amp;IFERROR(" "&amp;VLOOKUP(A624,A625:C$1001,3,0),""))</f>
        <v/>
      </c>
    </row>
    <row r="625" spans="1:3" x14ac:dyDescent="0.2">
      <c r="A625" t="str">
        <v/>
      </c>
      <c r="B625" t="str">
        <v/>
      </c>
      <c r="C625" t="str">
        <f>IF(A625="","",B625&amp;IFERROR(" "&amp;VLOOKUP(A625,A626:C$1001,3,0),""))</f>
        <v/>
      </c>
    </row>
    <row r="626" spans="1:3" x14ac:dyDescent="0.2">
      <c r="A626" t="str">
        <v/>
      </c>
      <c r="B626" t="str">
        <v/>
      </c>
      <c r="C626" t="str">
        <f>IF(A626="","",B626&amp;IFERROR(" "&amp;VLOOKUP(A626,A627:C$1001,3,0),""))</f>
        <v/>
      </c>
    </row>
    <row r="627" spans="1:3" x14ac:dyDescent="0.2">
      <c r="A627" t="str">
        <v/>
      </c>
      <c r="B627" t="str">
        <v/>
      </c>
      <c r="C627" t="str">
        <f>IF(A627="","",B627&amp;IFERROR(" "&amp;VLOOKUP(A627,A628:C$1001,3,0),""))</f>
        <v/>
      </c>
    </row>
    <row r="628" spans="1:3" x14ac:dyDescent="0.2">
      <c r="A628" t="str">
        <v/>
      </c>
      <c r="B628" t="str">
        <v/>
      </c>
      <c r="C628" t="str">
        <f>IF(A628="","",B628&amp;IFERROR(" "&amp;VLOOKUP(A628,A629:C$1001,3,0),""))</f>
        <v/>
      </c>
    </row>
    <row r="629" spans="1:3" x14ac:dyDescent="0.2">
      <c r="A629" t="str">
        <v/>
      </c>
      <c r="B629" t="str">
        <v/>
      </c>
      <c r="C629" t="str">
        <f>IF(A629="","",B629&amp;IFERROR(" "&amp;VLOOKUP(A629,A630:C$1001,3,0),""))</f>
        <v/>
      </c>
    </row>
    <row r="630" spans="1:3" x14ac:dyDescent="0.2">
      <c r="A630" t="str">
        <v/>
      </c>
      <c r="B630" t="str">
        <v/>
      </c>
      <c r="C630" t="str">
        <f>IF(A630="","",B630&amp;IFERROR(" "&amp;VLOOKUP(A630,A631:C$1001,3,0),""))</f>
        <v/>
      </c>
    </row>
    <row r="631" spans="1:3" x14ac:dyDescent="0.2">
      <c r="A631" t="str">
        <v/>
      </c>
      <c r="B631" t="str">
        <v/>
      </c>
      <c r="C631" t="str">
        <f>IF(A631="","",B631&amp;IFERROR(" "&amp;VLOOKUP(A631,A632:C$1001,3,0),""))</f>
        <v/>
      </c>
    </row>
    <row r="632" spans="1:3" x14ac:dyDescent="0.2">
      <c r="A632" t="str">
        <v/>
      </c>
      <c r="B632" t="str">
        <v/>
      </c>
      <c r="C632" t="str">
        <f>IF(A632="","",B632&amp;IFERROR(" "&amp;VLOOKUP(A632,A633:C$1001,3,0),""))</f>
        <v/>
      </c>
    </row>
    <row r="633" spans="1:3" x14ac:dyDescent="0.2">
      <c r="A633" t="str">
        <v/>
      </c>
      <c r="B633" t="str">
        <v/>
      </c>
      <c r="C633" t="str">
        <f>IF(A633="","",B633&amp;IFERROR(" "&amp;VLOOKUP(A633,A634:C$1001,3,0),""))</f>
        <v/>
      </c>
    </row>
    <row r="634" spans="1:3" x14ac:dyDescent="0.2">
      <c r="A634" t="str">
        <v/>
      </c>
      <c r="B634" t="str">
        <v/>
      </c>
      <c r="C634" t="str">
        <f>IF(A634="","",B634&amp;IFERROR(" "&amp;VLOOKUP(A634,A635:C$1001,3,0),""))</f>
        <v/>
      </c>
    </row>
    <row r="635" spans="1:3" x14ac:dyDescent="0.2">
      <c r="A635" t="str">
        <v/>
      </c>
      <c r="B635" t="str">
        <v/>
      </c>
      <c r="C635" t="str">
        <f>IF(A635="","",B635&amp;IFERROR(" "&amp;VLOOKUP(A635,A636:C$1001,3,0),""))</f>
        <v/>
      </c>
    </row>
    <row r="636" spans="1:3" x14ac:dyDescent="0.2">
      <c r="A636" t="str">
        <v/>
      </c>
      <c r="B636" t="str">
        <v/>
      </c>
      <c r="C636" t="str">
        <f>IF(A636="","",B636&amp;IFERROR(" "&amp;VLOOKUP(A636,A637:C$1001,3,0),""))</f>
        <v/>
      </c>
    </row>
    <row r="637" spans="1:3" x14ac:dyDescent="0.2">
      <c r="A637" t="str">
        <v/>
      </c>
      <c r="B637" t="str">
        <v/>
      </c>
      <c r="C637" t="str">
        <f>IF(A637="","",B637&amp;IFERROR(" "&amp;VLOOKUP(A637,A638:C$1001,3,0),""))</f>
        <v/>
      </c>
    </row>
    <row r="638" spans="1:3" x14ac:dyDescent="0.2">
      <c r="A638" t="str">
        <v/>
      </c>
      <c r="B638" t="str">
        <v/>
      </c>
      <c r="C638" t="str">
        <f>IF(A638="","",B638&amp;IFERROR(" "&amp;VLOOKUP(A638,A639:C$1001,3,0),""))</f>
        <v/>
      </c>
    </row>
    <row r="639" spans="1:3" x14ac:dyDescent="0.2">
      <c r="A639" t="str">
        <v/>
      </c>
      <c r="B639" t="str">
        <v/>
      </c>
      <c r="C639" t="str">
        <f>IF(A639="","",B639&amp;IFERROR(" "&amp;VLOOKUP(A639,A640:C$1001,3,0),""))</f>
        <v/>
      </c>
    </row>
    <row r="640" spans="1:3" x14ac:dyDescent="0.2">
      <c r="A640" t="str">
        <v/>
      </c>
      <c r="B640" t="str">
        <v/>
      </c>
      <c r="C640" t="str">
        <f>IF(A640="","",B640&amp;IFERROR(" "&amp;VLOOKUP(A640,A641:C$1001,3,0),""))</f>
        <v/>
      </c>
    </row>
    <row r="641" spans="1:3" x14ac:dyDescent="0.2">
      <c r="A641" t="str">
        <v/>
      </c>
      <c r="B641" t="str">
        <v/>
      </c>
      <c r="C641" t="str">
        <f>IF(A641="","",B641&amp;IFERROR(" "&amp;VLOOKUP(A641,A642:C$1001,3,0),""))</f>
        <v/>
      </c>
    </row>
    <row r="642" spans="1:3" x14ac:dyDescent="0.2">
      <c r="A642" t="str">
        <v/>
      </c>
      <c r="B642" t="str">
        <v/>
      </c>
      <c r="C642" t="str">
        <f>IF(A642="","",B642&amp;IFERROR(" "&amp;VLOOKUP(A642,A643:C$1001,3,0),""))</f>
        <v/>
      </c>
    </row>
    <row r="643" spans="1:3" x14ac:dyDescent="0.2">
      <c r="A643" t="str">
        <v/>
      </c>
      <c r="B643" t="str">
        <v/>
      </c>
      <c r="C643" t="str">
        <f>IF(A643="","",B643&amp;IFERROR(" "&amp;VLOOKUP(A643,A644:C$1001,3,0),""))</f>
        <v/>
      </c>
    </row>
    <row r="644" spans="1:3" x14ac:dyDescent="0.2">
      <c r="A644" t="str">
        <v/>
      </c>
      <c r="B644" t="str">
        <v/>
      </c>
      <c r="C644" t="str">
        <f>IF(A644="","",B644&amp;IFERROR(" "&amp;VLOOKUP(A644,A645:C$1001,3,0),""))</f>
        <v/>
      </c>
    </row>
    <row r="645" spans="1:3" x14ac:dyDescent="0.2">
      <c r="A645" t="str">
        <v/>
      </c>
      <c r="B645" t="str">
        <v/>
      </c>
      <c r="C645" t="str">
        <f>IF(A645="","",B645&amp;IFERROR(" "&amp;VLOOKUP(A645,A646:C$1001,3,0),""))</f>
        <v/>
      </c>
    </row>
    <row r="646" spans="1:3" x14ac:dyDescent="0.2">
      <c r="A646" t="str">
        <v/>
      </c>
      <c r="B646" t="str">
        <v/>
      </c>
      <c r="C646" t="str">
        <f>IF(A646="","",B646&amp;IFERROR(" "&amp;VLOOKUP(A646,A647:C$1001,3,0),""))</f>
        <v/>
      </c>
    </row>
    <row r="647" spans="1:3" x14ac:dyDescent="0.2">
      <c r="A647" t="str">
        <v/>
      </c>
      <c r="B647" t="str">
        <v/>
      </c>
      <c r="C647" t="str">
        <f>IF(A647="","",B647&amp;IFERROR(" "&amp;VLOOKUP(A647,A648:C$1001,3,0),""))</f>
        <v/>
      </c>
    </row>
    <row r="648" spans="1:3" x14ac:dyDescent="0.2">
      <c r="A648" t="str">
        <v/>
      </c>
      <c r="B648" t="str">
        <v/>
      </c>
      <c r="C648" t="str">
        <f>IF(A648="","",B648&amp;IFERROR(" "&amp;VLOOKUP(A648,A649:C$1001,3,0),""))</f>
        <v/>
      </c>
    </row>
    <row r="649" spans="1:3" x14ac:dyDescent="0.2">
      <c r="A649" t="str">
        <v/>
      </c>
      <c r="B649" t="str">
        <v/>
      </c>
      <c r="C649" t="str">
        <f>IF(A649="","",B649&amp;IFERROR(" "&amp;VLOOKUP(A649,A650:C$1001,3,0),""))</f>
        <v/>
      </c>
    </row>
    <row r="650" spans="1:3" x14ac:dyDescent="0.2">
      <c r="A650" t="str">
        <v/>
      </c>
      <c r="B650" t="str">
        <v/>
      </c>
      <c r="C650" t="str">
        <f>IF(A650="","",B650&amp;IFERROR(" "&amp;VLOOKUP(A650,A651:C$1001,3,0),""))</f>
        <v/>
      </c>
    </row>
    <row r="651" spans="1:3" x14ac:dyDescent="0.2">
      <c r="A651" t="str">
        <v/>
      </c>
      <c r="B651" t="str">
        <v/>
      </c>
      <c r="C651" t="str">
        <f>IF(A651="","",B651&amp;IFERROR(" "&amp;VLOOKUP(A651,A652:C$1001,3,0),""))</f>
        <v/>
      </c>
    </row>
    <row r="652" spans="1:3" x14ac:dyDescent="0.2">
      <c r="A652" t="str">
        <v/>
      </c>
      <c r="B652" t="str">
        <v/>
      </c>
      <c r="C652" t="str">
        <f>IF(A652="","",B652&amp;IFERROR(" "&amp;VLOOKUP(A652,A653:C$1001,3,0),""))</f>
        <v/>
      </c>
    </row>
    <row r="653" spans="1:3" x14ac:dyDescent="0.2">
      <c r="A653" t="str">
        <v/>
      </c>
      <c r="B653" t="str">
        <v/>
      </c>
      <c r="C653" t="str">
        <f>IF(A653="","",B653&amp;IFERROR(" "&amp;VLOOKUP(A653,A654:C$1001,3,0),""))</f>
        <v/>
      </c>
    </row>
    <row r="654" spans="1:3" x14ac:dyDescent="0.2">
      <c r="A654" t="str">
        <v/>
      </c>
      <c r="B654" t="str">
        <v/>
      </c>
      <c r="C654" t="str">
        <f>IF(A654="","",B654&amp;IFERROR(" "&amp;VLOOKUP(A654,A655:C$1001,3,0),""))</f>
        <v/>
      </c>
    </row>
    <row r="655" spans="1:3" x14ac:dyDescent="0.2">
      <c r="A655" t="str">
        <v/>
      </c>
      <c r="B655" t="str">
        <v/>
      </c>
      <c r="C655" t="str">
        <f>IF(A655="","",B655&amp;IFERROR(" "&amp;VLOOKUP(A655,A656:C$1001,3,0),""))</f>
        <v/>
      </c>
    </row>
    <row r="656" spans="1:3" x14ac:dyDescent="0.2">
      <c r="A656" t="str">
        <v/>
      </c>
      <c r="B656" t="str">
        <v/>
      </c>
      <c r="C656" t="str">
        <f>IF(A656="","",B656&amp;IFERROR(" "&amp;VLOOKUP(A656,A657:C$1001,3,0),""))</f>
        <v/>
      </c>
    </row>
    <row r="657" spans="1:3" x14ac:dyDescent="0.2">
      <c r="A657" t="str">
        <v/>
      </c>
      <c r="B657" t="str">
        <v/>
      </c>
      <c r="C657" t="str">
        <f>IF(A657="","",B657&amp;IFERROR(" "&amp;VLOOKUP(A657,A658:C$1001,3,0),""))</f>
        <v/>
      </c>
    </row>
    <row r="658" spans="1:3" x14ac:dyDescent="0.2">
      <c r="A658" t="str">
        <v/>
      </c>
      <c r="B658" t="str">
        <v/>
      </c>
      <c r="C658" t="str">
        <f>IF(A658="","",B658&amp;IFERROR(" "&amp;VLOOKUP(A658,A659:C$1001,3,0),""))</f>
        <v/>
      </c>
    </row>
    <row r="659" spans="1:3" x14ac:dyDescent="0.2">
      <c r="A659" t="str">
        <v/>
      </c>
      <c r="B659" t="str">
        <v/>
      </c>
      <c r="C659" t="str">
        <f>IF(A659="","",B659&amp;IFERROR(" "&amp;VLOOKUP(A659,A660:C$1001,3,0),""))</f>
        <v/>
      </c>
    </row>
    <row r="660" spans="1:3" x14ac:dyDescent="0.2">
      <c r="A660" t="str">
        <v/>
      </c>
      <c r="B660" t="str">
        <v/>
      </c>
      <c r="C660" t="str">
        <f>IF(A660="","",B660&amp;IFERROR(" "&amp;VLOOKUP(A660,A661:C$1001,3,0),""))</f>
        <v/>
      </c>
    </row>
    <row r="661" spans="1:3" x14ac:dyDescent="0.2">
      <c r="A661" t="str">
        <v/>
      </c>
      <c r="B661" t="str">
        <v/>
      </c>
      <c r="C661" t="str">
        <f>IF(A661="","",B661&amp;IFERROR(" "&amp;VLOOKUP(A661,A662:C$1001,3,0),""))</f>
        <v/>
      </c>
    </row>
    <row r="662" spans="1:3" x14ac:dyDescent="0.2">
      <c r="A662" t="str">
        <v/>
      </c>
      <c r="B662" t="str">
        <v/>
      </c>
      <c r="C662" t="str">
        <f>IF(A662="","",B662&amp;IFERROR(" "&amp;VLOOKUP(A662,A663:C$1001,3,0),""))</f>
        <v/>
      </c>
    </row>
    <row r="663" spans="1:3" x14ac:dyDescent="0.2">
      <c r="A663" t="str">
        <v/>
      </c>
      <c r="B663" t="str">
        <v/>
      </c>
      <c r="C663" t="str">
        <f>IF(A663="","",B663&amp;IFERROR(" "&amp;VLOOKUP(A663,A664:C$1001,3,0),""))</f>
        <v/>
      </c>
    </row>
    <row r="664" spans="1:3" x14ac:dyDescent="0.2">
      <c r="A664" t="str">
        <v/>
      </c>
      <c r="B664" t="str">
        <v/>
      </c>
      <c r="C664" t="str">
        <f>IF(A664="","",B664&amp;IFERROR(" "&amp;VLOOKUP(A664,A665:C$1001,3,0),""))</f>
        <v/>
      </c>
    </row>
    <row r="665" spans="1:3" x14ac:dyDescent="0.2">
      <c r="A665" t="str">
        <v/>
      </c>
      <c r="B665" t="str">
        <v/>
      </c>
      <c r="C665" t="str">
        <f>IF(A665="","",B665&amp;IFERROR(" "&amp;VLOOKUP(A665,A666:C$1001,3,0),""))</f>
        <v/>
      </c>
    </row>
    <row r="666" spans="1:3" x14ac:dyDescent="0.2">
      <c r="A666" t="str">
        <v/>
      </c>
      <c r="B666" t="str">
        <v/>
      </c>
      <c r="C666" t="str">
        <f>IF(A666="","",B666&amp;IFERROR(" "&amp;VLOOKUP(A666,A667:C$1001,3,0),""))</f>
        <v/>
      </c>
    </row>
    <row r="667" spans="1:3" x14ac:dyDescent="0.2">
      <c r="A667" t="str">
        <v/>
      </c>
      <c r="B667" t="str">
        <v/>
      </c>
      <c r="C667" t="str">
        <f>IF(A667="","",B667&amp;IFERROR(" "&amp;VLOOKUP(A667,A668:C$1001,3,0),""))</f>
        <v/>
      </c>
    </row>
    <row r="668" spans="1:3" x14ac:dyDescent="0.2">
      <c r="A668" t="str">
        <v/>
      </c>
      <c r="B668" t="str">
        <v/>
      </c>
      <c r="C668" t="str">
        <f>IF(A668="","",B668&amp;IFERROR(" "&amp;VLOOKUP(A668,A669:C$1001,3,0),""))</f>
        <v/>
      </c>
    </row>
    <row r="669" spans="1:3" x14ac:dyDescent="0.2">
      <c r="A669" t="str">
        <v/>
      </c>
      <c r="B669" t="str">
        <v/>
      </c>
      <c r="C669" t="str">
        <f>IF(A669="","",B669&amp;IFERROR(" "&amp;VLOOKUP(A669,A670:C$1001,3,0),""))</f>
        <v/>
      </c>
    </row>
    <row r="670" spans="1:3" x14ac:dyDescent="0.2">
      <c r="A670" t="str">
        <v/>
      </c>
      <c r="B670" t="str">
        <v/>
      </c>
      <c r="C670" t="str">
        <f>IF(A670="","",B670&amp;IFERROR(" "&amp;VLOOKUP(A670,A671:C$1001,3,0),""))</f>
        <v/>
      </c>
    </row>
    <row r="671" spans="1:3" x14ac:dyDescent="0.2">
      <c r="A671" t="str">
        <v/>
      </c>
      <c r="B671" t="str">
        <v/>
      </c>
      <c r="C671" t="str">
        <f>IF(A671="","",B671&amp;IFERROR(" "&amp;VLOOKUP(A671,A672:C$1001,3,0),""))</f>
        <v/>
      </c>
    </row>
    <row r="672" spans="1:3" x14ac:dyDescent="0.2">
      <c r="A672" t="str">
        <v/>
      </c>
      <c r="B672" t="str">
        <v/>
      </c>
      <c r="C672" t="str">
        <f>IF(A672="","",B672&amp;IFERROR(" "&amp;VLOOKUP(A672,A673:C$1001,3,0),""))</f>
        <v/>
      </c>
    </row>
    <row r="673" spans="1:3" x14ac:dyDescent="0.2">
      <c r="A673" t="str">
        <v/>
      </c>
      <c r="B673" t="str">
        <v/>
      </c>
      <c r="C673" t="str">
        <f>IF(A673="","",B673&amp;IFERROR(" "&amp;VLOOKUP(A673,A674:C$1001,3,0),""))</f>
        <v/>
      </c>
    </row>
    <row r="674" spans="1:3" x14ac:dyDescent="0.2">
      <c r="A674" t="str">
        <v/>
      </c>
      <c r="B674" t="str">
        <v/>
      </c>
      <c r="C674" t="str">
        <f>IF(A674="","",B674&amp;IFERROR(" "&amp;VLOOKUP(A674,A675:C$1001,3,0),""))</f>
        <v/>
      </c>
    </row>
    <row r="675" spans="1:3" x14ac:dyDescent="0.2">
      <c r="A675" t="str">
        <v/>
      </c>
      <c r="B675" t="str">
        <v/>
      </c>
      <c r="C675" t="str">
        <f>IF(A675="","",B675&amp;IFERROR(" "&amp;VLOOKUP(A675,A676:C$1001,3,0),""))</f>
        <v/>
      </c>
    </row>
    <row r="676" spans="1:3" x14ac:dyDescent="0.2">
      <c r="A676" t="str">
        <v/>
      </c>
      <c r="B676" t="str">
        <v/>
      </c>
      <c r="C676" t="str">
        <f>IF(A676="","",B676&amp;IFERROR(" "&amp;VLOOKUP(A676,A677:C$1001,3,0),""))</f>
        <v/>
      </c>
    </row>
    <row r="677" spans="1:3" x14ac:dyDescent="0.2">
      <c r="A677" t="str">
        <v/>
      </c>
      <c r="B677" t="str">
        <v/>
      </c>
      <c r="C677" t="str">
        <f>IF(A677="","",B677&amp;IFERROR(" "&amp;VLOOKUP(A677,A678:C$1001,3,0),""))</f>
        <v/>
      </c>
    </row>
    <row r="678" spans="1:3" x14ac:dyDescent="0.2">
      <c r="A678" t="str">
        <v/>
      </c>
      <c r="B678" t="str">
        <v/>
      </c>
      <c r="C678" t="str">
        <f>IF(A678="","",B678&amp;IFERROR(" "&amp;VLOOKUP(A678,A679:C$1001,3,0),""))</f>
        <v/>
      </c>
    </row>
    <row r="679" spans="1:3" x14ac:dyDescent="0.2">
      <c r="A679" t="str">
        <v/>
      </c>
      <c r="B679" t="str">
        <v/>
      </c>
      <c r="C679" t="str">
        <f>IF(A679="","",B679&amp;IFERROR(" "&amp;VLOOKUP(A679,A680:C$1001,3,0),""))</f>
        <v/>
      </c>
    </row>
    <row r="680" spans="1:3" x14ac:dyDescent="0.2">
      <c r="A680" t="str">
        <v/>
      </c>
      <c r="B680" t="str">
        <v/>
      </c>
      <c r="C680" t="str">
        <f>IF(A680="","",B680&amp;IFERROR(" "&amp;VLOOKUP(A680,A681:C$1001,3,0),""))</f>
        <v/>
      </c>
    </row>
    <row r="681" spans="1:3" x14ac:dyDescent="0.2">
      <c r="A681" t="str">
        <v/>
      </c>
      <c r="B681" t="str">
        <v/>
      </c>
      <c r="C681" t="str">
        <f>IF(A681="","",B681&amp;IFERROR(" "&amp;VLOOKUP(A681,A682:C$1001,3,0),""))</f>
        <v/>
      </c>
    </row>
    <row r="682" spans="1:3" x14ac:dyDescent="0.2">
      <c r="A682" t="str">
        <v/>
      </c>
      <c r="B682" t="str">
        <v/>
      </c>
      <c r="C682" t="str">
        <f>IF(A682="","",B682&amp;IFERROR(" "&amp;VLOOKUP(A682,A683:C$1001,3,0),""))</f>
        <v/>
      </c>
    </row>
    <row r="683" spans="1:3" x14ac:dyDescent="0.2">
      <c r="A683" t="str">
        <v/>
      </c>
      <c r="B683" t="str">
        <v/>
      </c>
      <c r="C683" t="str">
        <f>IF(A683="","",B683&amp;IFERROR(" "&amp;VLOOKUP(A683,A684:C$1001,3,0),""))</f>
        <v/>
      </c>
    </row>
    <row r="684" spans="1:3" x14ac:dyDescent="0.2">
      <c r="A684" t="str">
        <v/>
      </c>
      <c r="B684" t="str">
        <v/>
      </c>
      <c r="C684" t="str">
        <f>IF(A684="","",B684&amp;IFERROR(" "&amp;VLOOKUP(A684,A685:C$1001,3,0),""))</f>
        <v/>
      </c>
    </row>
    <row r="685" spans="1:3" x14ac:dyDescent="0.2">
      <c r="A685" t="str">
        <v/>
      </c>
      <c r="B685" t="str">
        <v/>
      </c>
      <c r="C685" t="str">
        <f>IF(A685="","",B685&amp;IFERROR(" "&amp;VLOOKUP(A685,A686:C$1001,3,0),""))</f>
        <v/>
      </c>
    </row>
    <row r="686" spans="1:3" x14ac:dyDescent="0.2">
      <c r="A686" t="str">
        <v/>
      </c>
      <c r="B686" t="str">
        <v/>
      </c>
      <c r="C686" t="str">
        <f>IF(A686="","",B686&amp;IFERROR(" "&amp;VLOOKUP(A686,A687:C$1001,3,0),""))</f>
        <v/>
      </c>
    </row>
    <row r="687" spans="1:3" x14ac:dyDescent="0.2">
      <c r="A687" t="str">
        <v/>
      </c>
      <c r="B687" t="str">
        <v/>
      </c>
      <c r="C687" t="str">
        <f>IF(A687="","",B687&amp;IFERROR(" "&amp;VLOOKUP(A687,A688:C$1001,3,0),""))</f>
        <v/>
      </c>
    </row>
    <row r="688" spans="1:3" x14ac:dyDescent="0.2">
      <c r="A688" t="str">
        <v/>
      </c>
      <c r="B688" t="str">
        <v/>
      </c>
      <c r="C688" t="str">
        <f>IF(A688="","",B688&amp;IFERROR(" "&amp;VLOOKUP(A688,A689:C$1001,3,0),""))</f>
        <v/>
      </c>
    </row>
    <row r="689" spans="1:3" x14ac:dyDescent="0.2">
      <c r="A689" t="str">
        <v/>
      </c>
      <c r="B689" t="str">
        <v/>
      </c>
      <c r="C689" t="str">
        <f>IF(A689="","",B689&amp;IFERROR(" "&amp;VLOOKUP(A689,A690:C$1001,3,0),""))</f>
        <v/>
      </c>
    </row>
    <row r="690" spans="1:3" x14ac:dyDescent="0.2">
      <c r="A690" t="str">
        <v/>
      </c>
      <c r="B690" t="str">
        <v/>
      </c>
      <c r="C690" t="str">
        <f>IF(A690="","",B690&amp;IFERROR(" "&amp;VLOOKUP(A690,A691:C$1001,3,0),""))</f>
        <v/>
      </c>
    </row>
    <row r="691" spans="1:3" x14ac:dyDescent="0.2">
      <c r="A691" t="str">
        <v/>
      </c>
      <c r="B691" t="str">
        <v/>
      </c>
      <c r="C691" t="str">
        <f>IF(A691="","",B691&amp;IFERROR(" "&amp;VLOOKUP(A691,A692:C$1001,3,0),""))</f>
        <v/>
      </c>
    </row>
    <row r="692" spans="1:3" x14ac:dyDescent="0.2">
      <c r="A692" t="str">
        <v/>
      </c>
      <c r="B692" t="str">
        <v/>
      </c>
      <c r="C692" t="str">
        <f>IF(A692="","",B692&amp;IFERROR(" "&amp;VLOOKUP(A692,A693:C$1001,3,0),""))</f>
        <v/>
      </c>
    </row>
    <row r="693" spans="1:3" x14ac:dyDescent="0.2">
      <c r="A693" t="str">
        <v/>
      </c>
      <c r="B693" t="str">
        <v/>
      </c>
      <c r="C693" t="str">
        <f>IF(A693="","",B693&amp;IFERROR(" "&amp;VLOOKUP(A693,A694:C$1001,3,0),""))</f>
        <v/>
      </c>
    </row>
    <row r="694" spans="1:3" x14ac:dyDescent="0.2">
      <c r="A694" t="str">
        <v/>
      </c>
      <c r="B694" t="str">
        <v/>
      </c>
      <c r="C694" t="str">
        <f>IF(A694="","",B694&amp;IFERROR(" "&amp;VLOOKUP(A694,A695:C$1001,3,0),""))</f>
        <v/>
      </c>
    </row>
    <row r="695" spans="1:3" x14ac:dyDescent="0.2">
      <c r="A695" t="str">
        <v/>
      </c>
      <c r="B695" t="str">
        <v/>
      </c>
      <c r="C695" t="str">
        <f>IF(A695="","",B695&amp;IFERROR(" "&amp;VLOOKUP(A695,A696:C$1001,3,0),""))</f>
        <v/>
      </c>
    </row>
    <row r="696" spans="1:3" x14ac:dyDescent="0.2">
      <c r="A696" t="str">
        <v/>
      </c>
      <c r="B696" t="str">
        <v/>
      </c>
      <c r="C696" t="str">
        <f>IF(A696="","",B696&amp;IFERROR(" "&amp;VLOOKUP(A696,A697:C$1001,3,0),""))</f>
        <v/>
      </c>
    </row>
    <row r="697" spans="1:3" x14ac:dyDescent="0.2">
      <c r="A697" t="str">
        <v/>
      </c>
      <c r="B697" t="str">
        <v/>
      </c>
      <c r="C697" t="str">
        <f>IF(A697="","",B697&amp;IFERROR(" "&amp;VLOOKUP(A697,A698:C$1001,3,0),""))</f>
        <v/>
      </c>
    </row>
    <row r="698" spans="1:3" x14ac:dyDescent="0.2">
      <c r="A698" t="str">
        <v/>
      </c>
      <c r="B698" t="str">
        <v/>
      </c>
      <c r="C698" t="str">
        <f>IF(A698="","",B698&amp;IFERROR(" "&amp;VLOOKUP(A698,A699:C$1001,3,0),""))</f>
        <v/>
      </c>
    </row>
    <row r="699" spans="1:3" x14ac:dyDescent="0.2">
      <c r="A699" t="str">
        <v/>
      </c>
      <c r="B699" t="str">
        <v/>
      </c>
      <c r="C699" t="str">
        <f>IF(A699="","",B699&amp;IFERROR(" "&amp;VLOOKUP(A699,A700:C$1001,3,0),""))</f>
        <v/>
      </c>
    </row>
    <row r="700" spans="1:3" x14ac:dyDescent="0.2">
      <c r="A700" t="str">
        <v/>
      </c>
      <c r="B700" t="str">
        <v/>
      </c>
      <c r="C700" t="str">
        <f>IF(A700="","",B700&amp;IFERROR(" "&amp;VLOOKUP(A700,A701:C$1001,3,0),""))</f>
        <v/>
      </c>
    </row>
    <row r="701" spans="1:3" x14ac:dyDescent="0.2">
      <c r="A701" t="str">
        <v/>
      </c>
      <c r="B701" t="str">
        <v/>
      </c>
      <c r="C701" t="str">
        <f>IF(A701="","",B701&amp;IFERROR(" "&amp;VLOOKUP(A701,A702:C$1001,3,0),""))</f>
        <v/>
      </c>
    </row>
    <row r="702" spans="1:3" x14ac:dyDescent="0.2">
      <c r="A702" t="str">
        <v/>
      </c>
      <c r="B702" t="str">
        <v/>
      </c>
      <c r="C702" t="str">
        <f>IF(A702="","",B702&amp;IFERROR(" "&amp;VLOOKUP(A702,A703:C$1001,3,0),""))</f>
        <v/>
      </c>
    </row>
    <row r="703" spans="1:3" x14ac:dyDescent="0.2">
      <c r="A703" t="str">
        <v/>
      </c>
      <c r="B703" t="str">
        <v/>
      </c>
      <c r="C703" t="str">
        <f>IF(A703="","",B703&amp;IFERROR(" "&amp;VLOOKUP(A703,A704:C$1001,3,0),""))</f>
        <v/>
      </c>
    </row>
    <row r="704" spans="1:3" x14ac:dyDescent="0.2">
      <c r="A704" t="str">
        <v/>
      </c>
      <c r="B704" t="str">
        <v/>
      </c>
      <c r="C704" t="str">
        <f>IF(A704="","",B704&amp;IFERROR(" "&amp;VLOOKUP(A704,A705:C$1001,3,0),""))</f>
        <v/>
      </c>
    </row>
    <row r="705" spans="1:3" x14ac:dyDescent="0.2">
      <c r="A705" t="str">
        <v/>
      </c>
      <c r="B705" t="str">
        <v/>
      </c>
      <c r="C705" t="str">
        <f>IF(A705="","",B705&amp;IFERROR(" "&amp;VLOOKUP(A705,A706:C$1001,3,0),""))</f>
        <v/>
      </c>
    </row>
    <row r="706" spans="1:3" x14ac:dyDescent="0.2">
      <c r="A706" t="str">
        <v/>
      </c>
      <c r="B706" t="str">
        <v/>
      </c>
      <c r="C706" t="str">
        <f>IF(A706="","",B706&amp;IFERROR(" "&amp;VLOOKUP(A706,A707:C$1001,3,0),""))</f>
        <v/>
      </c>
    </row>
    <row r="707" spans="1:3" x14ac:dyDescent="0.2">
      <c r="A707" t="str">
        <v/>
      </c>
      <c r="B707" t="str">
        <v/>
      </c>
      <c r="C707" t="str">
        <f>IF(A707="","",B707&amp;IFERROR(" "&amp;VLOOKUP(A707,A708:C$1001,3,0),""))</f>
        <v/>
      </c>
    </row>
    <row r="708" spans="1:3" x14ac:dyDescent="0.2">
      <c r="A708" t="str">
        <v/>
      </c>
      <c r="B708" t="str">
        <v/>
      </c>
      <c r="C708" t="str">
        <f>IF(A708="","",B708&amp;IFERROR(" "&amp;VLOOKUP(A708,A709:C$1001,3,0),""))</f>
        <v/>
      </c>
    </row>
    <row r="709" spans="1:3" x14ac:dyDescent="0.2">
      <c r="A709" t="str">
        <v/>
      </c>
      <c r="B709" t="str">
        <v/>
      </c>
      <c r="C709" t="str">
        <f>IF(A709="","",B709&amp;IFERROR(" "&amp;VLOOKUP(A709,A710:C$1001,3,0),""))</f>
        <v/>
      </c>
    </row>
    <row r="710" spans="1:3" x14ac:dyDescent="0.2">
      <c r="A710" t="str">
        <v/>
      </c>
      <c r="B710" t="str">
        <v/>
      </c>
      <c r="C710" t="str">
        <f>IF(A710="","",B710&amp;IFERROR(" "&amp;VLOOKUP(A710,A711:C$1001,3,0),""))</f>
        <v/>
      </c>
    </row>
    <row r="711" spans="1:3" x14ac:dyDescent="0.2">
      <c r="A711" t="str">
        <v/>
      </c>
      <c r="B711" t="str">
        <v/>
      </c>
      <c r="C711" t="str">
        <f>IF(A711="","",B711&amp;IFERROR(" "&amp;VLOOKUP(A711,A712:C$1001,3,0),""))</f>
        <v/>
      </c>
    </row>
    <row r="712" spans="1:3" x14ac:dyDescent="0.2">
      <c r="A712" t="str">
        <v/>
      </c>
      <c r="B712" t="str">
        <v/>
      </c>
      <c r="C712" t="str">
        <f>IF(A712="","",B712&amp;IFERROR(" "&amp;VLOOKUP(A712,A713:C$1001,3,0),""))</f>
        <v/>
      </c>
    </row>
    <row r="713" spans="1:3" x14ac:dyDescent="0.2">
      <c r="A713" t="str">
        <v/>
      </c>
      <c r="B713" t="str">
        <v/>
      </c>
      <c r="C713" t="str">
        <f>IF(A713="","",B713&amp;IFERROR(" "&amp;VLOOKUP(A713,A714:C$1001,3,0),""))</f>
        <v/>
      </c>
    </row>
    <row r="714" spans="1:3" x14ac:dyDescent="0.2">
      <c r="A714" t="str">
        <v/>
      </c>
      <c r="B714" t="str">
        <v/>
      </c>
      <c r="C714" t="str">
        <f>IF(A714="","",B714&amp;IFERROR(" "&amp;VLOOKUP(A714,A715:C$1001,3,0),""))</f>
        <v/>
      </c>
    </row>
    <row r="715" spans="1:3" x14ac:dyDescent="0.2">
      <c r="A715" t="str">
        <v/>
      </c>
      <c r="B715" t="str">
        <v/>
      </c>
      <c r="C715" t="str">
        <f>IF(A715="","",B715&amp;IFERROR(" "&amp;VLOOKUP(A715,A716:C$1001,3,0),""))</f>
        <v/>
      </c>
    </row>
    <row r="716" spans="1:3" x14ac:dyDescent="0.2">
      <c r="A716" t="str">
        <v/>
      </c>
      <c r="B716" t="str">
        <v/>
      </c>
      <c r="C716" t="str">
        <f>IF(A716="","",B716&amp;IFERROR(" "&amp;VLOOKUP(A716,A717:C$1001,3,0),""))</f>
        <v/>
      </c>
    </row>
    <row r="717" spans="1:3" x14ac:dyDescent="0.2">
      <c r="A717" t="str">
        <v/>
      </c>
      <c r="B717" t="str">
        <v/>
      </c>
      <c r="C717" t="str">
        <f>IF(A717="","",B717&amp;IFERROR(" "&amp;VLOOKUP(A717,A718:C$1001,3,0),""))</f>
        <v/>
      </c>
    </row>
    <row r="718" spans="1:3" x14ac:dyDescent="0.2">
      <c r="A718" t="str">
        <v/>
      </c>
      <c r="B718" t="str">
        <v/>
      </c>
      <c r="C718" t="str">
        <f>IF(A718="","",B718&amp;IFERROR(" "&amp;VLOOKUP(A718,A719:C$1001,3,0),""))</f>
        <v/>
      </c>
    </row>
    <row r="719" spans="1:3" x14ac:dyDescent="0.2">
      <c r="A719" t="str">
        <v/>
      </c>
      <c r="B719" t="str">
        <v/>
      </c>
      <c r="C719" t="str">
        <f>IF(A719="","",B719&amp;IFERROR(" "&amp;VLOOKUP(A719,A720:C$1001,3,0),""))</f>
        <v/>
      </c>
    </row>
    <row r="720" spans="1:3" x14ac:dyDescent="0.2">
      <c r="A720" t="str">
        <v/>
      </c>
      <c r="B720" t="str">
        <v/>
      </c>
      <c r="C720" t="str">
        <f>IF(A720="","",B720&amp;IFERROR(" "&amp;VLOOKUP(A720,A721:C$1001,3,0),""))</f>
        <v/>
      </c>
    </row>
    <row r="721" spans="1:3" x14ac:dyDescent="0.2">
      <c r="A721" t="str">
        <v/>
      </c>
      <c r="B721" t="str">
        <v/>
      </c>
      <c r="C721" t="str">
        <f>IF(A721="","",B721&amp;IFERROR(" "&amp;VLOOKUP(A721,A722:C$1001,3,0),""))</f>
        <v/>
      </c>
    </row>
    <row r="722" spans="1:3" x14ac:dyDescent="0.2">
      <c r="A722" t="str">
        <v/>
      </c>
      <c r="B722" t="str">
        <v/>
      </c>
      <c r="C722" t="str">
        <f>IF(A722="","",B722&amp;IFERROR(" "&amp;VLOOKUP(A722,A723:C$1001,3,0),""))</f>
        <v/>
      </c>
    </row>
    <row r="723" spans="1:3" x14ac:dyDescent="0.2">
      <c r="A723" t="str">
        <v/>
      </c>
      <c r="B723" t="str">
        <v/>
      </c>
      <c r="C723" t="str">
        <f>IF(A723="","",B723&amp;IFERROR(" "&amp;VLOOKUP(A723,A724:C$1001,3,0),""))</f>
        <v/>
      </c>
    </row>
    <row r="724" spans="1:3" x14ac:dyDescent="0.2">
      <c r="A724" t="str">
        <v/>
      </c>
      <c r="B724" t="str">
        <v/>
      </c>
      <c r="C724" t="str">
        <f>IF(A724="","",B724&amp;IFERROR(" "&amp;VLOOKUP(A724,A725:C$1001,3,0),""))</f>
        <v/>
      </c>
    </row>
    <row r="725" spans="1:3" x14ac:dyDescent="0.2">
      <c r="A725" t="str">
        <v/>
      </c>
      <c r="B725" t="str">
        <v/>
      </c>
      <c r="C725" t="str">
        <f>IF(A725="","",B725&amp;IFERROR(" "&amp;VLOOKUP(A725,A726:C$1001,3,0),""))</f>
        <v/>
      </c>
    </row>
    <row r="726" spans="1:3" x14ac:dyDescent="0.2">
      <c r="A726" t="str">
        <v/>
      </c>
      <c r="B726" t="str">
        <v/>
      </c>
      <c r="C726" t="str">
        <f>IF(A726="","",B726&amp;IFERROR(" "&amp;VLOOKUP(A726,A727:C$1001,3,0),""))</f>
        <v/>
      </c>
    </row>
    <row r="727" spans="1:3" x14ac:dyDescent="0.2">
      <c r="A727" t="str">
        <v/>
      </c>
      <c r="B727" t="str">
        <v/>
      </c>
      <c r="C727" t="str">
        <f>IF(A727="","",B727&amp;IFERROR(" "&amp;VLOOKUP(A727,A728:C$1001,3,0),""))</f>
        <v/>
      </c>
    </row>
    <row r="728" spans="1:3" x14ac:dyDescent="0.2">
      <c r="A728" t="str">
        <v/>
      </c>
      <c r="B728" t="str">
        <v/>
      </c>
      <c r="C728" t="str">
        <f>IF(A728="","",B728&amp;IFERROR(" "&amp;VLOOKUP(A728,A729:C$1001,3,0),""))</f>
        <v/>
      </c>
    </row>
    <row r="729" spans="1:3" x14ac:dyDescent="0.2">
      <c r="A729" t="str">
        <v/>
      </c>
      <c r="B729" t="str">
        <v/>
      </c>
      <c r="C729" t="str">
        <f>IF(A729="","",B729&amp;IFERROR(" "&amp;VLOOKUP(A729,A730:C$1001,3,0),""))</f>
        <v/>
      </c>
    </row>
    <row r="730" spans="1:3" x14ac:dyDescent="0.2">
      <c r="A730" t="str">
        <v/>
      </c>
      <c r="B730" t="str">
        <v/>
      </c>
      <c r="C730" t="str">
        <f>IF(A730="","",B730&amp;IFERROR(" "&amp;VLOOKUP(A730,A731:C$1001,3,0),""))</f>
        <v/>
      </c>
    </row>
    <row r="731" spans="1:3" x14ac:dyDescent="0.2">
      <c r="A731" t="str">
        <v/>
      </c>
      <c r="B731" t="str">
        <v/>
      </c>
      <c r="C731" t="str">
        <f>IF(A731="","",B731&amp;IFERROR(" "&amp;VLOOKUP(A731,A732:C$1001,3,0),""))</f>
        <v/>
      </c>
    </row>
    <row r="732" spans="1:3" x14ac:dyDescent="0.2">
      <c r="A732" t="str">
        <v/>
      </c>
      <c r="B732" t="str">
        <v/>
      </c>
      <c r="C732" t="str">
        <f>IF(A732="","",B732&amp;IFERROR(" "&amp;VLOOKUP(A732,A733:C$1001,3,0),""))</f>
        <v/>
      </c>
    </row>
    <row r="733" spans="1:3" x14ac:dyDescent="0.2">
      <c r="A733" t="str">
        <v/>
      </c>
      <c r="B733" t="str">
        <v/>
      </c>
      <c r="C733" t="str">
        <f>IF(A733="","",B733&amp;IFERROR(" "&amp;VLOOKUP(A733,A734:C$1001,3,0),""))</f>
        <v/>
      </c>
    </row>
    <row r="734" spans="1:3" x14ac:dyDescent="0.2">
      <c r="A734" t="str">
        <v/>
      </c>
      <c r="B734" t="str">
        <v/>
      </c>
      <c r="C734" t="str">
        <f>IF(A734="","",B734&amp;IFERROR(" "&amp;VLOOKUP(A734,A735:C$1001,3,0),""))</f>
        <v/>
      </c>
    </row>
    <row r="735" spans="1:3" x14ac:dyDescent="0.2">
      <c r="A735" t="str">
        <v/>
      </c>
      <c r="B735" t="str">
        <v/>
      </c>
      <c r="C735" t="str">
        <f>IF(A735="","",B735&amp;IFERROR(" "&amp;VLOOKUP(A735,A736:C$1001,3,0),""))</f>
        <v/>
      </c>
    </row>
    <row r="736" spans="1:3" x14ac:dyDescent="0.2">
      <c r="A736" t="str">
        <v/>
      </c>
      <c r="B736" t="str">
        <v/>
      </c>
      <c r="C736" t="str">
        <f>IF(A736="","",B736&amp;IFERROR(" "&amp;VLOOKUP(A736,A737:C$1001,3,0),""))</f>
        <v/>
      </c>
    </row>
    <row r="737" spans="1:3" x14ac:dyDescent="0.2">
      <c r="A737" t="str">
        <v/>
      </c>
      <c r="B737" t="str">
        <v/>
      </c>
      <c r="C737" t="str">
        <f>IF(A737="","",B737&amp;IFERROR(" "&amp;VLOOKUP(A737,A738:C$1001,3,0),""))</f>
        <v/>
      </c>
    </row>
    <row r="738" spans="1:3" x14ac:dyDescent="0.2">
      <c r="A738" t="str">
        <v/>
      </c>
      <c r="B738" t="str">
        <v/>
      </c>
      <c r="C738" t="str">
        <f>IF(A738="","",B738&amp;IFERROR(" "&amp;VLOOKUP(A738,A739:C$1001,3,0),""))</f>
        <v/>
      </c>
    </row>
    <row r="739" spans="1:3" x14ac:dyDescent="0.2">
      <c r="A739" t="str">
        <v/>
      </c>
      <c r="B739" t="str">
        <v/>
      </c>
      <c r="C739" t="str">
        <f>IF(A739="","",B739&amp;IFERROR(" "&amp;VLOOKUP(A739,A740:C$1001,3,0),""))</f>
        <v/>
      </c>
    </row>
    <row r="740" spans="1:3" x14ac:dyDescent="0.2">
      <c r="A740" t="str">
        <v/>
      </c>
      <c r="B740" t="str">
        <v/>
      </c>
      <c r="C740" t="str">
        <f>IF(A740="","",B740&amp;IFERROR(" "&amp;VLOOKUP(A740,A741:C$1001,3,0),""))</f>
        <v/>
      </c>
    </row>
    <row r="741" spans="1:3" x14ac:dyDescent="0.2">
      <c r="A741" t="str">
        <v/>
      </c>
      <c r="B741" t="str">
        <v/>
      </c>
      <c r="C741" t="str">
        <f>IF(A741="","",B741&amp;IFERROR(" "&amp;VLOOKUP(A741,A742:C$1001,3,0),""))</f>
        <v/>
      </c>
    </row>
    <row r="742" spans="1:3" x14ac:dyDescent="0.2">
      <c r="A742" t="str">
        <v/>
      </c>
      <c r="B742" t="str">
        <v/>
      </c>
      <c r="C742" t="str">
        <f>IF(A742="","",B742&amp;IFERROR(" "&amp;VLOOKUP(A742,A743:C$1001,3,0),""))</f>
        <v/>
      </c>
    </row>
    <row r="743" spans="1:3" x14ac:dyDescent="0.2">
      <c r="A743" t="str">
        <v/>
      </c>
      <c r="B743" t="str">
        <v/>
      </c>
      <c r="C743" t="str">
        <f>IF(A743="","",B743&amp;IFERROR(" "&amp;VLOOKUP(A743,A744:C$1001,3,0),""))</f>
        <v/>
      </c>
    </row>
    <row r="744" spans="1:3" x14ac:dyDescent="0.2">
      <c r="A744" t="str">
        <v/>
      </c>
      <c r="B744" t="str">
        <v/>
      </c>
      <c r="C744" t="str">
        <f>IF(A744="","",B744&amp;IFERROR(" "&amp;VLOOKUP(A744,A745:C$1001,3,0),""))</f>
        <v/>
      </c>
    </row>
    <row r="745" spans="1:3" x14ac:dyDescent="0.2">
      <c r="A745" t="str">
        <v/>
      </c>
      <c r="B745" t="str">
        <v/>
      </c>
      <c r="C745" t="str">
        <f>IF(A745="","",B745&amp;IFERROR(" "&amp;VLOOKUP(A745,A746:C$1001,3,0),""))</f>
        <v/>
      </c>
    </row>
    <row r="746" spans="1:3" x14ac:dyDescent="0.2">
      <c r="A746" t="str">
        <v/>
      </c>
      <c r="B746" t="str">
        <v/>
      </c>
      <c r="C746" t="str">
        <f>IF(A746="","",B746&amp;IFERROR(" "&amp;VLOOKUP(A746,A747:C$1001,3,0),""))</f>
        <v/>
      </c>
    </row>
    <row r="747" spans="1:3" x14ac:dyDescent="0.2">
      <c r="A747" t="str">
        <v/>
      </c>
      <c r="B747" t="str">
        <v/>
      </c>
      <c r="C747" t="str">
        <f>IF(A747="","",B747&amp;IFERROR(" "&amp;VLOOKUP(A747,A748:C$1001,3,0),""))</f>
        <v/>
      </c>
    </row>
    <row r="748" spans="1:3" x14ac:dyDescent="0.2">
      <c r="A748" t="str">
        <v/>
      </c>
      <c r="B748" t="str">
        <v/>
      </c>
      <c r="C748" t="str">
        <f>IF(A748="","",B748&amp;IFERROR(" "&amp;VLOOKUP(A748,A749:C$1001,3,0),""))</f>
        <v/>
      </c>
    </row>
    <row r="749" spans="1:3" x14ac:dyDescent="0.2">
      <c r="A749" t="str">
        <v/>
      </c>
      <c r="B749" t="str">
        <v/>
      </c>
      <c r="C749" t="str">
        <f>IF(A749="","",B749&amp;IFERROR(" "&amp;VLOOKUP(A749,A750:C$1001,3,0),""))</f>
        <v/>
      </c>
    </row>
    <row r="750" spans="1:3" x14ac:dyDescent="0.2">
      <c r="A750" t="str">
        <v/>
      </c>
      <c r="B750" t="str">
        <v/>
      </c>
      <c r="C750" t="str">
        <f>IF(A750="","",B750&amp;IFERROR(" "&amp;VLOOKUP(A750,A751:C$1001,3,0),""))</f>
        <v/>
      </c>
    </row>
    <row r="751" spans="1:3" x14ac:dyDescent="0.2">
      <c r="A751" t="str">
        <v/>
      </c>
      <c r="B751" t="str">
        <v/>
      </c>
      <c r="C751" t="str">
        <f>IF(A751="","",B751&amp;IFERROR(" "&amp;VLOOKUP(A751,A752:C$1001,3,0),""))</f>
        <v/>
      </c>
    </row>
    <row r="752" spans="1:3" x14ac:dyDescent="0.2">
      <c r="A752" t="str">
        <v/>
      </c>
      <c r="B752" t="str">
        <v/>
      </c>
      <c r="C752" t="str">
        <f>IF(A752="","",B752&amp;IFERROR(" "&amp;VLOOKUP(A752,A753:C$1001,3,0),""))</f>
        <v/>
      </c>
    </row>
    <row r="753" spans="1:3" x14ac:dyDescent="0.2">
      <c r="A753" t="str">
        <v/>
      </c>
      <c r="B753" t="str">
        <v/>
      </c>
      <c r="C753" t="str">
        <f>IF(A753="","",B753&amp;IFERROR(" "&amp;VLOOKUP(A753,A754:C$1001,3,0),""))</f>
        <v/>
      </c>
    </row>
    <row r="754" spans="1:3" x14ac:dyDescent="0.2">
      <c r="A754" t="str">
        <v/>
      </c>
      <c r="B754" t="str">
        <v/>
      </c>
      <c r="C754" t="str">
        <f>IF(A754="","",B754&amp;IFERROR(" "&amp;VLOOKUP(A754,A755:C$1001,3,0),""))</f>
        <v/>
      </c>
    </row>
    <row r="755" spans="1:3" x14ac:dyDescent="0.2">
      <c r="A755" t="str">
        <v/>
      </c>
      <c r="B755" t="str">
        <v/>
      </c>
      <c r="C755" t="str">
        <f>IF(A755="","",B755&amp;IFERROR(" "&amp;VLOOKUP(A755,A756:C$1001,3,0),""))</f>
        <v/>
      </c>
    </row>
    <row r="756" spans="1:3" x14ac:dyDescent="0.2">
      <c r="A756" t="str">
        <v/>
      </c>
      <c r="B756" t="str">
        <v/>
      </c>
      <c r="C756" t="str">
        <f>IF(A756="","",B756&amp;IFERROR(" "&amp;VLOOKUP(A756,A757:C$1001,3,0),""))</f>
        <v/>
      </c>
    </row>
    <row r="757" spans="1:3" x14ac:dyDescent="0.2">
      <c r="A757" t="str">
        <v/>
      </c>
      <c r="B757" t="str">
        <v/>
      </c>
      <c r="C757" t="str">
        <f>IF(A757="","",B757&amp;IFERROR(" "&amp;VLOOKUP(A757,A758:C$1001,3,0),""))</f>
        <v/>
      </c>
    </row>
    <row r="758" spans="1:3" x14ac:dyDescent="0.2">
      <c r="A758" t="str">
        <v/>
      </c>
      <c r="B758" t="str">
        <v/>
      </c>
      <c r="C758" t="str">
        <f>IF(A758="","",B758&amp;IFERROR(" "&amp;VLOOKUP(A758,A759:C$1001,3,0),""))</f>
        <v/>
      </c>
    </row>
    <row r="759" spans="1:3" x14ac:dyDescent="0.2">
      <c r="A759" t="str">
        <v/>
      </c>
      <c r="B759" t="str">
        <v/>
      </c>
      <c r="C759" t="str">
        <f>IF(A759="","",B759&amp;IFERROR(" "&amp;VLOOKUP(A759,A760:C$1001,3,0),""))</f>
        <v/>
      </c>
    </row>
    <row r="760" spans="1:3" x14ac:dyDescent="0.2">
      <c r="A760" t="str">
        <v/>
      </c>
      <c r="B760" t="str">
        <v/>
      </c>
      <c r="C760" t="str">
        <f>IF(A760="","",B760&amp;IFERROR(" "&amp;VLOOKUP(A760,A761:C$1001,3,0),""))</f>
        <v/>
      </c>
    </row>
    <row r="761" spans="1:3" x14ac:dyDescent="0.2">
      <c r="A761" t="str">
        <v/>
      </c>
      <c r="B761" t="str">
        <v/>
      </c>
      <c r="C761" t="str">
        <f>IF(A761="","",B761&amp;IFERROR(" "&amp;VLOOKUP(A761,A762:C$1001,3,0),""))</f>
        <v/>
      </c>
    </row>
    <row r="762" spans="1:3" x14ac:dyDescent="0.2">
      <c r="A762" t="str">
        <v/>
      </c>
      <c r="B762" t="str">
        <v/>
      </c>
      <c r="C762" t="str">
        <f>IF(A762="","",B762&amp;IFERROR(" "&amp;VLOOKUP(A762,A763:C$1001,3,0),""))</f>
        <v/>
      </c>
    </row>
    <row r="763" spans="1:3" x14ac:dyDescent="0.2">
      <c r="A763" t="str">
        <v/>
      </c>
      <c r="B763" t="str">
        <v/>
      </c>
      <c r="C763" t="str">
        <f>IF(A763="","",B763&amp;IFERROR(" "&amp;VLOOKUP(A763,A764:C$1001,3,0),""))</f>
        <v/>
      </c>
    </row>
    <row r="764" spans="1:3" x14ac:dyDescent="0.2">
      <c r="A764" t="str">
        <v/>
      </c>
      <c r="B764" t="str">
        <v/>
      </c>
      <c r="C764" t="str">
        <f>IF(A764="","",B764&amp;IFERROR(" "&amp;VLOOKUP(A764,A765:C$1001,3,0),""))</f>
        <v/>
      </c>
    </row>
    <row r="765" spans="1:3" x14ac:dyDescent="0.2">
      <c r="A765" t="str">
        <v/>
      </c>
      <c r="B765" t="str">
        <v/>
      </c>
      <c r="C765" t="str">
        <f>IF(A765="","",B765&amp;IFERROR(" "&amp;VLOOKUP(A765,A766:C$1001,3,0),""))</f>
        <v/>
      </c>
    </row>
    <row r="766" spans="1:3" x14ac:dyDescent="0.2">
      <c r="A766" t="str">
        <v/>
      </c>
      <c r="B766" t="str">
        <v/>
      </c>
      <c r="C766" t="str">
        <f>IF(A766="","",B766&amp;IFERROR(" "&amp;VLOOKUP(A766,A767:C$1001,3,0),""))</f>
        <v/>
      </c>
    </row>
    <row r="767" spans="1:3" x14ac:dyDescent="0.2">
      <c r="A767" t="str">
        <v/>
      </c>
      <c r="B767" t="str">
        <v/>
      </c>
      <c r="C767" t="str">
        <f>IF(A767="","",B767&amp;IFERROR(" "&amp;VLOOKUP(A767,A768:C$1001,3,0),""))</f>
        <v/>
      </c>
    </row>
    <row r="768" spans="1:3" x14ac:dyDescent="0.2">
      <c r="A768" t="str">
        <v/>
      </c>
      <c r="B768" t="str">
        <v/>
      </c>
      <c r="C768" t="str">
        <f>IF(A768="","",B768&amp;IFERROR(" "&amp;VLOOKUP(A768,A769:C$1001,3,0),""))</f>
        <v/>
      </c>
    </row>
    <row r="769" spans="1:3" x14ac:dyDescent="0.2">
      <c r="A769" t="str">
        <v/>
      </c>
      <c r="B769" t="str">
        <v/>
      </c>
      <c r="C769" t="str">
        <f>IF(A769="","",B769&amp;IFERROR(" "&amp;VLOOKUP(A769,A770:C$1001,3,0),""))</f>
        <v/>
      </c>
    </row>
    <row r="770" spans="1:3" x14ac:dyDescent="0.2">
      <c r="A770" t="str">
        <v/>
      </c>
      <c r="B770" t="str">
        <v/>
      </c>
      <c r="C770" t="str">
        <f>IF(A770="","",B770&amp;IFERROR(" "&amp;VLOOKUP(A770,A771:C$1001,3,0),""))</f>
        <v/>
      </c>
    </row>
    <row r="771" spans="1:3" x14ac:dyDescent="0.2">
      <c r="A771" t="str">
        <v/>
      </c>
      <c r="B771" t="str">
        <v/>
      </c>
      <c r="C771" t="str">
        <f>IF(A771="","",B771&amp;IFERROR(" "&amp;VLOOKUP(A771,A772:C$1001,3,0),""))</f>
        <v/>
      </c>
    </row>
    <row r="772" spans="1:3" x14ac:dyDescent="0.2">
      <c r="A772" t="str">
        <v/>
      </c>
      <c r="B772" t="str">
        <v/>
      </c>
      <c r="C772" t="str">
        <f>IF(A772="","",B772&amp;IFERROR(" "&amp;VLOOKUP(A772,A773:C$1001,3,0),""))</f>
        <v/>
      </c>
    </row>
    <row r="773" spans="1:3" x14ac:dyDescent="0.2">
      <c r="A773" t="str">
        <v/>
      </c>
      <c r="B773" t="str">
        <v/>
      </c>
      <c r="C773" t="str">
        <f>IF(A773="","",B773&amp;IFERROR(" "&amp;VLOOKUP(A773,A774:C$1001,3,0),""))</f>
        <v/>
      </c>
    </row>
    <row r="774" spans="1:3" x14ac:dyDescent="0.2">
      <c r="A774" t="str">
        <v/>
      </c>
      <c r="B774" t="str">
        <v/>
      </c>
      <c r="C774" t="str">
        <f>IF(A774="","",B774&amp;IFERROR(" "&amp;VLOOKUP(A774,A775:C$1001,3,0),""))</f>
        <v/>
      </c>
    </row>
    <row r="775" spans="1:3" x14ac:dyDescent="0.2">
      <c r="A775" t="str">
        <v/>
      </c>
      <c r="B775" t="str">
        <v/>
      </c>
      <c r="C775" t="str">
        <f>IF(A775="","",B775&amp;IFERROR(" "&amp;VLOOKUP(A775,A776:C$1001,3,0),""))</f>
        <v/>
      </c>
    </row>
    <row r="776" spans="1:3" x14ac:dyDescent="0.2">
      <c r="A776" t="str">
        <v/>
      </c>
      <c r="B776" t="str">
        <v/>
      </c>
      <c r="C776" t="str">
        <f>IF(A776="","",B776&amp;IFERROR(" "&amp;VLOOKUP(A776,A777:C$1001,3,0),""))</f>
        <v/>
      </c>
    </row>
    <row r="777" spans="1:3" x14ac:dyDescent="0.2">
      <c r="A777" t="str">
        <v/>
      </c>
      <c r="B777" t="str">
        <v/>
      </c>
      <c r="C777" t="str">
        <f>IF(A777="","",B777&amp;IFERROR(" "&amp;VLOOKUP(A777,A778:C$1001,3,0),""))</f>
        <v/>
      </c>
    </row>
    <row r="778" spans="1:3" x14ac:dyDescent="0.2">
      <c r="A778" t="str">
        <v/>
      </c>
      <c r="B778" t="str">
        <v/>
      </c>
      <c r="C778" t="str">
        <f>IF(A778="","",B778&amp;IFERROR(" "&amp;VLOOKUP(A778,A779:C$1001,3,0),""))</f>
        <v/>
      </c>
    </row>
    <row r="779" spans="1:3" x14ac:dyDescent="0.2">
      <c r="A779" t="str">
        <v/>
      </c>
      <c r="B779" t="str">
        <v/>
      </c>
      <c r="C779" t="str">
        <f>IF(A779="","",B779&amp;IFERROR(" "&amp;VLOOKUP(A779,A780:C$1001,3,0),""))</f>
        <v/>
      </c>
    </row>
    <row r="780" spans="1:3" x14ac:dyDescent="0.2">
      <c r="A780" t="str">
        <v/>
      </c>
      <c r="B780" t="str">
        <v/>
      </c>
      <c r="C780" t="str">
        <f>IF(A780="","",B780&amp;IFERROR(" "&amp;VLOOKUP(A780,A781:C$1001,3,0),""))</f>
        <v/>
      </c>
    </row>
    <row r="781" spans="1:3" x14ac:dyDescent="0.2">
      <c r="A781" t="str">
        <v/>
      </c>
      <c r="B781" t="str">
        <v/>
      </c>
      <c r="C781" t="str">
        <f>IF(A781="","",B781&amp;IFERROR(" "&amp;VLOOKUP(A781,A782:C$1001,3,0),""))</f>
        <v/>
      </c>
    </row>
    <row r="782" spans="1:3" x14ac:dyDescent="0.2">
      <c r="A782" t="str">
        <v/>
      </c>
      <c r="B782" t="str">
        <v/>
      </c>
      <c r="C782" t="str">
        <f>IF(A782="","",B782&amp;IFERROR(" "&amp;VLOOKUP(A782,A783:C$1001,3,0),""))</f>
        <v/>
      </c>
    </row>
    <row r="783" spans="1:3" x14ac:dyDescent="0.2">
      <c r="A783" t="str">
        <v/>
      </c>
      <c r="B783" t="str">
        <v/>
      </c>
      <c r="C783" t="str">
        <f>IF(A783="","",B783&amp;IFERROR(" "&amp;VLOOKUP(A783,A784:C$1001,3,0),""))</f>
        <v/>
      </c>
    </row>
    <row r="784" spans="1:3" x14ac:dyDescent="0.2">
      <c r="A784" t="str">
        <v/>
      </c>
      <c r="B784" t="str">
        <v/>
      </c>
      <c r="C784" t="str">
        <f>IF(A784="","",B784&amp;IFERROR(" "&amp;VLOOKUP(A784,A785:C$1001,3,0),""))</f>
        <v/>
      </c>
    </row>
    <row r="785" spans="1:3" x14ac:dyDescent="0.2">
      <c r="A785" t="str">
        <v/>
      </c>
      <c r="B785" t="str">
        <v/>
      </c>
      <c r="C785" t="str">
        <f>IF(A785="","",B785&amp;IFERROR(" "&amp;VLOOKUP(A785,A786:C$1001,3,0),""))</f>
        <v/>
      </c>
    </row>
    <row r="786" spans="1:3" x14ac:dyDescent="0.2">
      <c r="A786" t="str">
        <v/>
      </c>
      <c r="B786" t="str">
        <v/>
      </c>
      <c r="C786" t="str">
        <f>IF(A786="","",B786&amp;IFERROR(" "&amp;VLOOKUP(A786,A787:C$1001,3,0),""))</f>
        <v/>
      </c>
    </row>
    <row r="787" spans="1:3" x14ac:dyDescent="0.2">
      <c r="A787" t="str">
        <v/>
      </c>
      <c r="B787" t="str">
        <v/>
      </c>
      <c r="C787" t="str">
        <f>IF(A787="","",B787&amp;IFERROR(" "&amp;VLOOKUP(A787,A788:C$1001,3,0),""))</f>
        <v/>
      </c>
    </row>
    <row r="788" spans="1:3" x14ac:dyDescent="0.2">
      <c r="A788" t="str">
        <v/>
      </c>
      <c r="B788" t="str">
        <v/>
      </c>
      <c r="C788" t="str">
        <f>IF(A788="","",B788&amp;IFERROR(" "&amp;VLOOKUP(A788,A789:C$1001,3,0),""))</f>
        <v/>
      </c>
    </row>
    <row r="789" spans="1:3" x14ac:dyDescent="0.2">
      <c r="A789" t="str">
        <v/>
      </c>
      <c r="B789" t="str">
        <v/>
      </c>
      <c r="C789" t="str">
        <f>IF(A789="","",B789&amp;IFERROR(" "&amp;VLOOKUP(A789,A790:C$1001,3,0),""))</f>
        <v/>
      </c>
    </row>
    <row r="790" spans="1:3" x14ac:dyDescent="0.2">
      <c r="A790" t="str">
        <v/>
      </c>
      <c r="B790" t="str">
        <v/>
      </c>
      <c r="C790" t="str">
        <f>IF(A790="","",B790&amp;IFERROR(" "&amp;VLOOKUP(A790,A791:C$1001,3,0),""))</f>
        <v/>
      </c>
    </row>
    <row r="791" spans="1:3" x14ac:dyDescent="0.2">
      <c r="A791" t="str">
        <v/>
      </c>
      <c r="B791" t="str">
        <v/>
      </c>
      <c r="C791" t="str">
        <f>IF(A791="","",B791&amp;IFERROR(" "&amp;VLOOKUP(A791,A792:C$1001,3,0),""))</f>
        <v/>
      </c>
    </row>
    <row r="792" spans="1:3" x14ac:dyDescent="0.2">
      <c r="A792" t="str">
        <v/>
      </c>
      <c r="B792" t="str">
        <v/>
      </c>
      <c r="C792" t="str">
        <f>IF(A792="","",B792&amp;IFERROR(" "&amp;VLOOKUP(A792,A793:C$1001,3,0),""))</f>
        <v/>
      </c>
    </row>
    <row r="793" spans="1:3" x14ac:dyDescent="0.2">
      <c r="A793" t="str">
        <v/>
      </c>
      <c r="B793" t="str">
        <v/>
      </c>
      <c r="C793" t="str">
        <f>IF(A793="","",B793&amp;IFERROR(" "&amp;VLOOKUP(A793,A794:C$1001,3,0),""))</f>
        <v/>
      </c>
    </row>
    <row r="794" spans="1:3" x14ac:dyDescent="0.2">
      <c r="A794" t="str">
        <v/>
      </c>
      <c r="B794" t="str">
        <v/>
      </c>
      <c r="C794" t="str">
        <f>IF(A794="","",B794&amp;IFERROR(" "&amp;VLOOKUP(A794,A795:C$1001,3,0),""))</f>
        <v/>
      </c>
    </row>
    <row r="795" spans="1:3" x14ac:dyDescent="0.2">
      <c r="A795" t="str">
        <v/>
      </c>
      <c r="B795" t="str">
        <v/>
      </c>
      <c r="C795" t="str">
        <f>IF(A795="","",B795&amp;IFERROR(" "&amp;VLOOKUP(A795,A796:C$1001,3,0),""))</f>
        <v/>
      </c>
    </row>
    <row r="796" spans="1:3" x14ac:dyDescent="0.2">
      <c r="A796" t="str">
        <v/>
      </c>
      <c r="B796" t="str">
        <v/>
      </c>
      <c r="C796" t="str">
        <f>IF(A796="","",B796&amp;IFERROR(" "&amp;VLOOKUP(A796,A797:C$1001,3,0),""))</f>
        <v/>
      </c>
    </row>
    <row r="797" spans="1:3" x14ac:dyDescent="0.2">
      <c r="A797" t="str">
        <v/>
      </c>
      <c r="B797" t="str">
        <v/>
      </c>
      <c r="C797" t="str">
        <f>IF(A797="","",B797&amp;IFERROR(" "&amp;VLOOKUP(A797,A798:C$1001,3,0),""))</f>
        <v/>
      </c>
    </row>
    <row r="798" spans="1:3" x14ac:dyDescent="0.2">
      <c r="A798" t="str">
        <v/>
      </c>
      <c r="B798" t="str">
        <v/>
      </c>
      <c r="C798" t="str">
        <f>IF(A798="","",B798&amp;IFERROR(" "&amp;VLOOKUP(A798,A799:C$1001,3,0),""))</f>
        <v/>
      </c>
    </row>
    <row r="799" spans="1:3" x14ac:dyDescent="0.2">
      <c r="A799" t="str">
        <v/>
      </c>
      <c r="B799" t="str">
        <v/>
      </c>
      <c r="C799" t="str">
        <f>IF(A799="","",B799&amp;IFERROR(" "&amp;VLOOKUP(A799,A800:C$1001,3,0),""))</f>
        <v/>
      </c>
    </row>
    <row r="800" spans="1:3" x14ac:dyDescent="0.2">
      <c r="A800" t="str">
        <v/>
      </c>
      <c r="B800" t="str">
        <v/>
      </c>
      <c r="C800" t="str">
        <f>IF(A800="","",B800&amp;IFERROR(" "&amp;VLOOKUP(A800,A801:C$1001,3,0),""))</f>
        <v/>
      </c>
    </row>
    <row r="801" spans="1:3" x14ac:dyDescent="0.2">
      <c r="A801" t="str">
        <v/>
      </c>
      <c r="B801" t="str">
        <v/>
      </c>
      <c r="C801" t="str">
        <f>IF(A801="","",B801&amp;IFERROR(" "&amp;VLOOKUP(A801,A802:C$1001,3,0),""))</f>
        <v/>
      </c>
    </row>
    <row r="802" spans="1:3" x14ac:dyDescent="0.2">
      <c r="A802" t="str">
        <v/>
      </c>
      <c r="B802" t="str">
        <v/>
      </c>
      <c r="C802" t="str">
        <f>IF(A802="","",B802&amp;IFERROR(" "&amp;VLOOKUP(A802,A803:C$1001,3,0),""))</f>
        <v/>
      </c>
    </row>
    <row r="803" spans="1:3" x14ac:dyDescent="0.2">
      <c r="A803" t="str">
        <v/>
      </c>
      <c r="B803" t="str">
        <v/>
      </c>
      <c r="C803" t="str">
        <f>IF(A803="","",B803&amp;IFERROR(" "&amp;VLOOKUP(A803,A804:C$1001,3,0),""))</f>
        <v/>
      </c>
    </row>
    <row r="804" spans="1:3" x14ac:dyDescent="0.2">
      <c r="A804" t="str">
        <v/>
      </c>
      <c r="B804" t="str">
        <v/>
      </c>
      <c r="C804" t="str">
        <f>IF(A804="","",B804&amp;IFERROR(" "&amp;VLOOKUP(A804,A805:C$1001,3,0),""))</f>
        <v/>
      </c>
    </row>
    <row r="805" spans="1:3" x14ac:dyDescent="0.2">
      <c r="A805" t="str">
        <v/>
      </c>
      <c r="B805" t="str">
        <v/>
      </c>
      <c r="C805" t="str">
        <f>IF(A805="","",B805&amp;IFERROR(" "&amp;VLOOKUP(A805,A806:C$1001,3,0),""))</f>
        <v/>
      </c>
    </row>
    <row r="806" spans="1:3" x14ac:dyDescent="0.2">
      <c r="A806" t="str">
        <v/>
      </c>
      <c r="B806" t="str">
        <v/>
      </c>
      <c r="C806" t="str">
        <f>IF(A806="","",B806&amp;IFERROR(" "&amp;VLOOKUP(A806,A807:C$1001,3,0),""))</f>
        <v/>
      </c>
    </row>
    <row r="807" spans="1:3" x14ac:dyDescent="0.2">
      <c r="A807" t="str">
        <v/>
      </c>
      <c r="B807" t="str">
        <v/>
      </c>
      <c r="C807" t="str">
        <f>IF(A807="","",B807&amp;IFERROR(" "&amp;VLOOKUP(A807,A808:C$1001,3,0),""))</f>
        <v/>
      </c>
    </row>
    <row r="808" spans="1:3" x14ac:dyDescent="0.2">
      <c r="A808" t="str">
        <v/>
      </c>
      <c r="B808" t="str">
        <v/>
      </c>
      <c r="C808" t="str">
        <f>IF(A808="","",B808&amp;IFERROR(" "&amp;VLOOKUP(A808,A809:C$1001,3,0),""))</f>
        <v/>
      </c>
    </row>
    <row r="809" spans="1:3" x14ac:dyDescent="0.2">
      <c r="A809" t="str">
        <v/>
      </c>
      <c r="B809" t="str">
        <v/>
      </c>
      <c r="C809" t="str">
        <f>IF(A809="","",B809&amp;IFERROR(" "&amp;VLOOKUP(A809,A810:C$1001,3,0),""))</f>
        <v/>
      </c>
    </row>
    <row r="810" spans="1:3" x14ac:dyDescent="0.2">
      <c r="A810" t="str">
        <v/>
      </c>
      <c r="B810" t="str">
        <v/>
      </c>
      <c r="C810" t="str">
        <f>IF(A810="","",B810&amp;IFERROR(" "&amp;VLOOKUP(A810,A811:C$1001,3,0),""))</f>
        <v/>
      </c>
    </row>
    <row r="811" spans="1:3" x14ac:dyDescent="0.2">
      <c r="A811" t="str">
        <v/>
      </c>
      <c r="B811" t="str">
        <v/>
      </c>
      <c r="C811" t="str">
        <f>IF(A811="","",B811&amp;IFERROR(" "&amp;VLOOKUP(A811,A812:C$1001,3,0),""))</f>
        <v/>
      </c>
    </row>
    <row r="812" spans="1:3" x14ac:dyDescent="0.2">
      <c r="A812" t="str">
        <v/>
      </c>
      <c r="B812" t="str">
        <v/>
      </c>
      <c r="C812" t="str">
        <f>IF(A812="","",B812&amp;IFERROR(" "&amp;VLOOKUP(A812,A813:C$1001,3,0),""))</f>
        <v/>
      </c>
    </row>
    <row r="813" spans="1:3" x14ac:dyDescent="0.2">
      <c r="A813" t="str">
        <v/>
      </c>
      <c r="B813" t="str">
        <v/>
      </c>
      <c r="C813" t="str">
        <f>IF(A813="","",B813&amp;IFERROR(" "&amp;VLOOKUP(A813,A814:C$1001,3,0),""))</f>
        <v/>
      </c>
    </row>
    <row r="814" spans="1:3" x14ac:dyDescent="0.2">
      <c r="A814" t="str">
        <v/>
      </c>
      <c r="B814" t="str">
        <v/>
      </c>
      <c r="C814" t="str">
        <f>IF(A814="","",B814&amp;IFERROR(" "&amp;VLOOKUP(A814,A815:C$1001,3,0),""))</f>
        <v/>
      </c>
    </row>
    <row r="815" spans="1:3" x14ac:dyDescent="0.2">
      <c r="A815" t="str">
        <v/>
      </c>
      <c r="B815" t="str">
        <v/>
      </c>
      <c r="C815" t="str">
        <f>IF(A815="","",B815&amp;IFERROR(" "&amp;VLOOKUP(A815,A816:C$1001,3,0),""))</f>
        <v/>
      </c>
    </row>
    <row r="816" spans="1:3" x14ac:dyDescent="0.2">
      <c r="A816" t="str">
        <v/>
      </c>
      <c r="B816" t="str">
        <v/>
      </c>
      <c r="C816" t="str">
        <f>IF(A816="","",B816&amp;IFERROR(" "&amp;VLOOKUP(A816,A817:C$1001,3,0),""))</f>
        <v/>
      </c>
    </row>
    <row r="817" spans="1:3" x14ac:dyDescent="0.2">
      <c r="A817" t="str">
        <v/>
      </c>
      <c r="B817" t="str">
        <v/>
      </c>
      <c r="C817" t="str">
        <f>IF(A817="","",B817&amp;IFERROR(" "&amp;VLOOKUP(A817,A818:C$1001,3,0),""))</f>
        <v/>
      </c>
    </row>
    <row r="818" spans="1:3" x14ac:dyDescent="0.2">
      <c r="A818" t="str">
        <v/>
      </c>
      <c r="B818" t="str">
        <v/>
      </c>
      <c r="C818" t="str">
        <f>IF(A818="","",B818&amp;IFERROR(" "&amp;VLOOKUP(A818,A819:C$1001,3,0),""))</f>
        <v/>
      </c>
    </row>
    <row r="819" spans="1:3" x14ac:dyDescent="0.2">
      <c r="A819" t="str">
        <v/>
      </c>
      <c r="B819" t="str">
        <v/>
      </c>
      <c r="C819" t="str">
        <f>IF(A819="","",B819&amp;IFERROR(" "&amp;VLOOKUP(A819,A820:C$1001,3,0),""))</f>
        <v/>
      </c>
    </row>
    <row r="820" spans="1:3" x14ac:dyDescent="0.2">
      <c r="A820" t="str">
        <v/>
      </c>
      <c r="B820" t="str">
        <v/>
      </c>
      <c r="C820" t="str">
        <f>IF(A820="","",B820&amp;IFERROR(" "&amp;VLOOKUP(A820,A821:C$1001,3,0),""))</f>
        <v/>
      </c>
    </row>
    <row r="821" spans="1:3" x14ac:dyDescent="0.2">
      <c r="A821" t="str">
        <v/>
      </c>
      <c r="B821" t="str">
        <v/>
      </c>
      <c r="C821" t="str">
        <f>IF(A821="","",B821&amp;IFERROR(" "&amp;VLOOKUP(A821,A822:C$1001,3,0),""))</f>
        <v/>
      </c>
    </row>
    <row r="822" spans="1:3" x14ac:dyDescent="0.2">
      <c r="A822" t="str">
        <v/>
      </c>
      <c r="B822" t="str">
        <v/>
      </c>
      <c r="C822" t="str">
        <f>IF(A822="","",B822&amp;IFERROR(" "&amp;VLOOKUP(A822,A823:C$1001,3,0),""))</f>
        <v/>
      </c>
    </row>
    <row r="823" spans="1:3" x14ac:dyDescent="0.2">
      <c r="A823" t="str">
        <v/>
      </c>
      <c r="B823" t="str">
        <v/>
      </c>
      <c r="C823" t="str">
        <f>IF(A823="","",B823&amp;IFERROR(" "&amp;VLOOKUP(A823,A824:C$1001,3,0),""))</f>
        <v/>
      </c>
    </row>
    <row r="824" spans="1:3" x14ac:dyDescent="0.2">
      <c r="A824" t="str">
        <v/>
      </c>
      <c r="B824" t="str">
        <v/>
      </c>
      <c r="C824" t="str">
        <f>IF(A824="","",B824&amp;IFERROR(" "&amp;VLOOKUP(A824,A825:C$1001,3,0),""))</f>
        <v/>
      </c>
    </row>
    <row r="825" spans="1:3" x14ac:dyDescent="0.2">
      <c r="A825" t="str">
        <v/>
      </c>
      <c r="B825" t="str">
        <v/>
      </c>
      <c r="C825" t="str">
        <f>IF(A825="","",B825&amp;IFERROR(" "&amp;VLOOKUP(A825,A826:C$1001,3,0),""))</f>
        <v/>
      </c>
    </row>
    <row r="826" spans="1:3" x14ac:dyDescent="0.2">
      <c r="A826" t="str">
        <v/>
      </c>
      <c r="B826" t="str">
        <v/>
      </c>
      <c r="C826" t="str">
        <f>IF(A826="","",B826&amp;IFERROR(" "&amp;VLOOKUP(A826,A827:C$1001,3,0),""))</f>
        <v/>
      </c>
    </row>
    <row r="827" spans="1:3" x14ac:dyDescent="0.2">
      <c r="A827" t="str">
        <v/>
      </c>
      <c r="B827" t="str">
        <v/>
      </c>
      <c r="C827" t="str">
        <f>IF(A827="","",B827&amp;IFERROR(" "&amp;VLOOKUP(A827,A828:C$1001,3,0),""))</f>
        <v/>
      </c>
    </row>
    <row r="828" spans="1:3" x14ac:dyDescent="0.2">
      <c r="A828" t="str">
        <v/>
      </c>
      <c r="B828" t="str">
        <v/>
      </c>
      <c r="C828" t="str">
        <f>IF(A828="","",B828&amp;IFERROR(" "&amp;VLOOKUP(A828,A829:C$1001,3,0),""))</f>
        <v/>
      </c>
    </row>
    <row r="829" spans="1:3" x14ac:dyDescent="0.2">
      <c r="A829" t="str">
        <v/>
      </c>
      <c r="B829" t="str">
        <v/>
      </c>
      <c r="C829" t="str">
        <f>IF(A829="","",B829&amp;IFERROR(" "&amp;VLOOKUP(A829,A830:C$1001,3,0),""))</f>
        <v/>
      </c>
    </row>
    <row r="830" spans="1:3" x14ac:dyDescent="0.2">
      <c r="A830" t="str">
        <v/>
      </c>
      <c r="B830" t="str">
        <v/>
      </c>
      <c r="C830" t="str">
        <f>IF(A830="","",B830&amp;IFERROR(" "&amp;VLOOKUP(A830,A831:C$1001,3,0),""))</f>
        <v/>
      </c>
    </row>
    <row r="831" spans="1:3" x14ac:dyDescent="0.2">
      <c r="A831" t="str">
        <v/>
      </c>
      <c r="B831" t="str">
        <v/>
      </c>
      <c r="C831" t="str">
        <f>IF(A831="","",B831&amp;IFERROR(" "&amp;VLOOKUP(A831,A832:C$1001,3,0),""))</f>
        <v/>
      </c>
    </row>
    <row r="832" spans="1:3" x14ac:dyDescent="0.2">
      <c r="A832" t="str">
        <v/>
      </c>
      <c r="B832" t="str">
        <v/>
      </c>
      <c r="C832" t="str">
        <f>IF(A832="","",B832&amp;IFERROR(" "&amp;VLOOKUP(A832,A833:C$1001,3,0),""))</f>
        <v/>
      </c>
    </row>
    <row r="833" spans="1:3" x14ac:dyDescent="0.2">
      <c r="A833" t="str">
        <v/>
      </c>
      <c r="B833" t="str">
        <v/>
      </c>
      <c r="C833" t="str">
        <f>IF(A833="","",B833&amp;IFERROR(" "&amp;VLOOKUP(A833,A834:C$1001,3,0),""))</f>
        <v/>
      </c>
    </row>
    <row r="834" spans="1:3" x14ac:dyDescent="0.2">
      <c r="A834" t="str">
        <v/>
      </c>
      <c r="B834" t="str">
        <v/>
      </c>
      <c r="C834" t="str">
        <f>IF(A834="","",B834&amp;IFERROR(" "&amp;VLOOKUP(A834,A835:C$1001,3,0),""))</f>
        <v/>
      </c>
    </row>
    <row r="835" spans="1:3" x14ac:dyDescent="0.2">
      <c r="A835" t="str">
        <v/>
      </c>
      <c r="B835" t="str">
        <v/>
      </c>
      <c r="C835" t="str">
        <f>IF(A835="","",B835&amp;IFERROR(" "&amp;VLOOKUP(A835,A836:C$1001,3,0),""))</f>
        <v/>
      </c>
    </row>
    <row r="836" spans="1:3" x14ac:dyDescent="0.2">
      <c r="A836" t="str">
        <v/>
      </c>
      <c r="B836" t="str">
        <v/>
      </c>
      <c r="C836" t="str">
        <f>IF(A836="","",B836&amp;IFERROR(" "&amp;VLOOKUP(A836,A837:C$1001,3,0),""))</f>
        <v/>
      </c>
    </row>
    <row r="837" spans="1:3" x14ac:dyDescent="0.2">
      <c r="A837" t="str">
        <v/>
      </c>
      <c r="B837" t="str">
        <v/>
      </c>
      <c r="C837" t="str">
        <f>IF(A837="","",B837&amp;IFERROR(" "&amp;VLOOKUP(A837,A838:C$1001,3,0),""))</f>
        <v/>
      </c>
    </row>
    <row r="838" spans="1:3" x14ac:dyDescent="0.2">
      <c r="A838" t="str">
        <v/>
      </c>
      <c r="B838" t="str">
        <v/>
      </c>
      <c r="C838" t="str">
        <f>IF(A838="","",B838&amp;IFERROR(" "&amp;VLOOKUP(A838,A839:C$1001,3,0),""))</f>
        <v/>
      </c>
    </row>
    <row r="839" spans="1:3" x14ac:dyDescent="0.2">
      <c r="A839" t="str">
        <v/>
      </c>
      <c r="B839" t="str">
        <v/>
      </c>
      <c r="C839" t="str">
        <f>IF(A839="","",B839&amp;IFERROR(" "&amp;VLOOKUP(A839,A840:C$1001,3,0),""))</f>
        <v/>
      </c>
    </row>
    <row r="840" spans="1:3" x14ac:dyDescent="0.2">
      <c r="A840" t="str">
        <v/>
      </c>
      <c r="B840" t="str">
        <v/>
      </c>
      <c r="C840" t="str">
        <f>IF(A840="","",B840&amp;IFERROR(" "&amp;VLOOKUP(A840,A841:C$1001,3,0),""))</f>
        <v/>
      </c>
    </row>
    <row r="841" spans="1:3" x14ac:dyDescent="0.2">
      <c r="A841" t="str">
        <v/>
      </c>
      <c r="B841" t="str">
        <v/>
      </c>
      <c r="C841" t="str">
        <f>IF(A841="","",B841&amp;IFERROR(" "&amp;VLOOKUP(A841,A842:C$1001,3,0),""))</f>
        <v/>
      </c>
    </row>
    <row r="842" spans="1:3" x14ac:dyDescent="0.2">
      <c r="A842" t="str">
        <v/>
      </c>
      <c r="B842" t="str">
        <v/>
      </c>
      <c r="C842" t="str">
        <f>IF(A842="","",B842&amp;IFERROR(" "&amp;VLOOKUP(A842,A843:C$1001,3,0),""))</f>
        <v/>
      </c>
    </row>
    <row r="843" spans="1:3" x14ac:dyDescent="0.2">
      <c r="A843" t="str">
        <v/>
      </c>
      <c r="B843" t="str">
        <v/>
      </c>
      <c r="C843" t="str">
        <f>IF(A843="","",B843&amp;IFERROR(" "&amp;VLOOKUP(A843,A844:C$1001,3,0),""))</f>
        <v/>
      </c>
    </row>
    <row r="844" spans="1:3" x14ac:dyDescent="0.2">
      <c r="A844" t="str">
        <v/>
      </c>
      <c r="B844" t="str">
        <v/>
      </c>
      <c r="C844" t="str">
        <f>IF(A844="","",B844&amp;IFERROR(" "&amp;VLOOKUP(A844,A845:C$1001,3,0),""))</f>
        <v/>
      </c>
    </row>
    <row r="845" spans="1:3" x14ac:dyDescent="0.2">
      <c r="A845" t="str">
        <v/>
      </c>
      <c r="B845" t="str">
        <v/>
      </c>
      <c r="C845" t="str">
        <f>IF(A845="","",B845&amp;IFERROR(" "&amp;VLOOKUP(A845,A846:C$1001,3,0),""))</f>
        <v/>
      </c>
    </row>
    <row r="846" spans="1:3" x14ac:dyDescent="0.2">
      <c r="A846" t="str">
        <v/>
      </c>
      <c r="B846" t="str">
        <v/>
      </c>
      <c r="C846" t="str">
        <f>IF(A846="","",B846&amp;IFERROR(" "&amp;VLOOKUP(A846,A847:C$1001,3,0),""))</f>
        <v/>
      </c>
    </row>
    <row r="847" spans="1:3" x14ac:dyDescent="0.2">
      <c r="A847" t="str">
        <v/>
      </c>
      <c r="B847" t="str">
        <v/>
      </c>
      <c r="C847" t="str">
        <f>IF(A847="","",B847&amp;IFERROR(" "&amp;VLOOKUP(A847,A848:C$1001,3,0),""))</f>
        <v/>
      </c>
    </row>
    <row r="848" spans="1:3" x14ac:dyDescent="0.2">
      <c r="A848" t="str">
        <v/>
      </c>
      <c r="B848" t="str">
        <v/>
      </c>
      <c r="C848" t="str">
        <f>IF(A848="","",B848&amp;IFERROR(" "&amp;VLOOKUP(A848,A849:C$1001,3,0),""))</f>
        <v/>
      </c>
    </row>
    <row r="849" spans="1:3" x14ac:dyDescent="0.2">
      <c r="A849" t="str">
        <v/>
      </c>
      <c r="B849" t="str">
        <v/>
      </c>
      <c r="C849" t="str">
        <f>IF(A849="","",B849&amp;IFERROR(" "&amp;VLOOKUP(A849,A850:C$1001,3,0),""))</f>
        <v/>
      </c>
    </row>
    <row r="850" spans="1:3" x14ac:dyDescent="0.2">
      <c r="A850" t="str">
        <v/>
      </c>
      <c r="B850" t="str">
        <v/>
      </c>
      <c r="C850" t="str">
        <f>IF(A850="","",B850&amp;IFERROR(" "&amp;VLOOKUP(A850,A851:C$1001,3,0),""))</f>
        <v/>
      </c>
    </row>
    <row r="851" spans="1:3" x14ac:dyDescent="0.2">
      <c r="A851" t="str">
        <v/>
      </c>
      <c r="B851" t="str">
        <v/>
      </c>
      <c r="C851" t="str">
        <f>IF(A851="","",B851&amp;IFERROR(" "&amp;VLOOKUP(A851,A852:C$1001,3,0),""))</f>
        <v/>
      </c>
    </row>
    <row r="852" spans="1:3" x14ac:dyDescent="0.2">
      <c r="A852" t="str">
        <v/>
      </c>
      <c r="B852" t="str">
        <v/>
      </c>
      <c r="C852" t="str">
        <f>IF(A852="","",B852&amp;IFERROR(" "&amp;VLOOKUP(A852,A853:C$1001,3,0),""))</f>
        <v/>
      </c>
    </row>
    <row r="853" spans="1:3" x14ac:dyDescent="0.2">
      <c r="A853" t="str">
        <v/>
      </c>
      <c r="B853" t="str">
        <v/>
      </c>
      <c r="C853" t="str">
        <f>IF(A853="","",B853&amp;IFERROR(" "&amp;VLOOKUP(A853,A854:C$1001,3,0),""))</f>
        <v/>
      </c>
    </row>
    <row r="854" spans="1:3" x14ac:dyDescent="0.2">
      <c r="A854" t="str">
        <v/>
      </c>
      <c r="B854" t="str">
        <v/>
      </c>
      <c r="C854" t="str">
        <f>IF(A854="","",B854&amp;IFERROR(" "&amp;VLOOKUP(A854,A855:C$1001,3,0),""))</f>
        <v/>
      </c>
    </row>
    <row r="855" spans="1:3" x14ac:dyDescent="0.2">
      <c r="A855" t="str">
        <v/>
      </c>
      <c r="B855" t="str">
        <v/>
      </c>
      <c r="C855" t="str">
        <f>IF(A855="","",B855&amp;IFERROR(" "&amp;VLOOKUP(A855,A856:C$1001,3,0),""))</f>
        <v/>
      </c>
    </row>
    <row r="856" spans="1:3" x14ac:dyDescent="0.2">
      <c r="A856" t="str">
        <v/>
      </c>
      <c r="B856" t="str">
        <v/>
      </c>
      <c r="C856" t="str">
        <f>IF(A856="","",B856&amp;IFERROR(" "&amp;VLOOKUP(A856,A857:C$1001,3,0),""))</f>
        <v/>
      </c>
    </row>
    <row r="857" spans="1:3" x14ac:dyDescent="0.2">
      <c r="A857" t="str">
        <v/>
      </c>
      <c r="B857" t="str">
        <v/>
      </c>
      <c r="C857" t="str">
        <f>IF(A857="","",B857&amp;IFERROR(" "&amp;VLOOKUP(A857,A858:C$1001,3,0),""))</f>
        <v/>
      </c>
    </row>
    <row r="858" spans="1:3" x14ac:dyDescent="0.2">
      <c r="A858" t="str">
        <v/>
      </c>
      <c r="B858" t="str">
        <v/>
      </c>
      <c r="C858" t="str">
        <f>IF(A858="","",B858&amp;IFERROR(" "&amp;VLOOKUP(A858,A859:C$1001,3,0),""))</f>
        <v/>
      </c>
    </row>
    <row r="859" spans="1:3" x14ac:dyDescent="0.2">
      <c r="A859" t="str">
        <v/>
      </c>
      <c r="B859" t="str">
        <v/>
      </c>
      <c r="C859" t="str">
        <f>IF(A859="","",B859&amp;IFERROR(" "&amp;VLOOKUP(A859,A860:C$1001,3,0),""))</f>
        <v/>
      </c>
    </row>
    <row r="860" spans="1:3" x14ac:dyDescent="0.2">
      <c r="A860" t="str">
        <v/>
      </c>
      <c r="B860" t="str">
        <v/>
      </c>
      <c r="C860" t="str">
        <f>IF(A860="","",B860&amp;IFERROR(" "&amp;VLOOKUP(A860,A861:C$1001,3,0),""))</f>
        <v/>
      </c>
    </row>
    <row r="861" spans="1:3" x14ac:dyDescent="0.2">
      <c r="A861" t="str">
        <v/>
      </c>
      <c r="B861" t="str">
        <v/>
      </c>
      <c r="C861" t="str">
        <f>IF(A861="","",B861&amp;IFERROR(" "&amp;VLOOKUP(A861,A862:C$1001,3,0),""))</f>
        <v/>
      </c>
    </row>
    <row r="862" spans="1:3" x14ac:dyDescent="0.2">
      <c r="A862" t="str">
        <v/>
      </c>
      <c r="B862" t="str">
        <v/>
      </c>
      <c r="C862" t="str">
        <f>IF(A862="","",B862&amp;IFERROR(" "&amp;VLOOKUP(A862,A863:C$1001,3,0),""))</f>
        <v/>
      </c>
    </row>
    <row r="863" spans="1:3" x14ac:dyDescent="0.2">
      <c r="A863" t="str">
        <v/>
      </c>
      <c r="B863" t="str">
        <v/>
      </c>
      <c r="C863" t="str">
        <f>IF(A863="","",B863&amp;IFERROR(" "&amp;VLOOKUP(A863,A864:C$1001,3,0),""))</f>
        <v/>
      </c>
    </row>
    <row r="864" spans="1:3" x14ac:dyDescent="0.2">
      <c r="A864" t="str">
        <v/>
      </c>
      <c r="B864" t="str">
        <v/>
      </c>
      <c r="C864" t="str">
        <f>IF(A864="","",B864&amp;IFERROR(" "&amp;VLOOKUP(A864,A865:C$1001,3,0),""))</f>
        <v/>
      </c>
    </row>
    <row r="865" spans="1:3" x14ac:dyDescent="0.2">
      <c r="A865" t="str">
        <v/>
      </c>
      <c r="B865" t="str">
        <v/>
      </c>
      <c r="C865" t="str">
        <f>IF(A865="","",B865&amp;IFERROR(" "&amp;VLOOKUP(A865,A866:C$1001,3,0),""))</f>
        <v/>
      </c>
    </row>
    <row r="866" spans="1:3" x14ac:dyDescent="0.2">
      <c r="A866" t="str">
        <v/>
      </c>
      <c r="B866" t="str">
        <v/>
      </c>
      <c r="C866" t="str">
        <f>IF(A866="","",B866&amp;IFERROR(" "&amp;VLOOKUP(A866,A867:C$1001,3,0),""))</f>
        <v/>
      </c>
    </row>
    <row r="867" spans="1:3" x14ac:dyDescent="0.2">
      <c r="A867" t="str">
        <v/>
      </c>
      <c r="B867" t="str">
        <v/>
      </c>
      <c r="C867" t="str">
        <f>IF(A867="","",B867&amp;IFERROR(" "&amp;VLOOKUP(A867,A868:C$1001,3,0),""))</f>
        <v/>
      </c>
    </row>
    <row r="868" spans="1:3" x14ac:dyDescent="0.2">
      <c r="A868" t="str">
        <v/>
      </c>
      <c r="B868" t="str">
        <v/>
      </c>
      <c r="C868" t="str">
        <f>IF(A868="","",B868&amp;IFERROR(" "&amp;VLOOKUP(A868,A869:C$1001,3,0),""))</f>
        <v/>
      </c>
    </row>
    <row r="869" spans="1:3" x14ac:dyDescent="0.2">
      <c r="A869" t="str">
        <v/>
      </c>
      <c r="B869" t="str">
        <v/>
      </c>
      <c r="C869" t="str">
        <f>IF(A869="","",B869&amp;IFERROR(" "&amp;VLOOKUP(A869,A870:C$1001,3,0),""))</f>
        <v/>
      </c>
    </row>
    <row r="870" spans="1:3" x14ac:dyDescent="0.2">
      <c r="A870" t="str">
        <v/>
      </c>
      <c r="B870" t="str">
        <v/>
      </c>
      <c r="C870" t="str">
        <f>IF(A870="","",B870&amp;IFERROR(" "&amp;VLOOKUP(A870,A871:C$1001,3,0),""))</f>
        <v/>
      </c>
    </row>
    <row r="871" spans="1:3" x14ac:dyDescent="0.2">
      <c r="A871" t="str">
        <v/>
      </c>
      <c r="B871" t="str">
        <v/>
      </c>
      <c r="C871" t="str">
        <f>IF(A871="","",B871&amp;IFERROR(" "&amp;VLOOKUP(A871,A872:C$1001,3,0),""))</f>
        <v/>
      </c>
    </row>
    <row r="872" spans="1:3" x14ac:dyDescent="0.2">
      <c r="A872" t="str">
        <v/>
      </c>
      <c r="B872" t="str">
        <v/>
      </c>
      <c r="C872" t="str">
        <f>IF(A872="","",B872&amp;IFERROR(" "&amp;VLOOKUP(A872,A873:C$1001,3,0),""))</f>
        <v/>
      </c>
    </row>
    <row r="873" spans="1:3" x14ac:dyDescent="0.2">
      <c r="A873" t="str">
        <v/>
      </c>
      <c r="B873" t="str">
        <v/>
      </c>
      <c r="C873" t="str">
        <f>IF(A873="","",B873&amp;IFERROR(" "&amp;VLOOKUP(A873,A874:C$1001,3,0),""))</f>
        <v/>
      </c>
    </row>
    <row r="874" spans="1:3" x14ac:dyDescent="0.2">
      <c r="A874" t="str">
        <v/>
      </c>
      <c r="B874" t="str">
        <v/>
      </c>
      <c r="C874" t="str">
        <f>IF(A874="","",B874&amp;IFERROR(" "&amp;VLOOKUP(A874,A875:C$1001,3,0),""))</f>
        <v/>
      </c>
    </row>
    <row r="875" spans="1:3" x14ac:dyDescent="0.2">
      <c r="A875" t="str">
        <v/>
      </c>
      <c r="B875" t="str">
        <v/>
      </c>
      <c r="C875" t="str">
        <f>IF(A875="","",B875&amp;IFERROR(" "&amp;VLOOKUP(A875,A876:C$1001,3,0),""))</f>
        <v/>
      </c>
    </row>
    <row r="876" spans="1:3" x14ac:dyDescent="0.2">
      <c r="A876" t="str">
        <v/>
      </c>
      <c r="B876" t="str">
        <v/>
      </c>
      <c r="C876" t="str">
        <f>IF(A876="","",B876&amp;IFERROR(" "&amp;VLOOKUP(A876,A877:C$1001,3,0),""))</f>
        <v/>
      </c>
    </row>
    <row r="877" spans="1:3" x14ac:dyDescent="0.2">
      <c r="A877" t="str">
        <v/>
      </c>
      <c r="B877" t="str">
        <v/>
      </c>
      <c r="C877" t="str">
        <f>IF(A877="","",B877&amp;IFERROR(" "&amp;VLOOKUP(A877,A878:C$1001,3,0),""))</f>
        <v/>
      </c>
    </row>
    <row r="878" spans="1:3" x14ac:dyDescent="0.2">
      <c r="A878" t="str">
        <v/>
      </c>
      <c r="B878" t="str">
        <v/>
      </c>
      <c r="C878" t="str">
        <f>IF(A878="","",B878&amp;IFERROR(" "&amp;VLOOKUP(A878,A879:C$1001,3,0),""))</f>
        <v/>
      </c>
    </row>
    <row r="879" spans="1:3" x14ac:dyDescent="0.2">
      <c r="A879" t="str">
        <v/>
      </c>
      <c r="B879" t="str">
        <v/>
      </c>
      <c r="C879" t="str">
        <f>IF(A879="","",B879&amp;IFERROR(" "&amp;VLOOKUP(A879,A880:C$1001,3,0),""))</f>
        <v/>
      </c>
    </row>
    <row r="880" spans="1:3" x14ac:dyDescent="0.2">
      <c r="A880" t="str">
        <v/>
      </c>
      <c r="B880" t="str">
        <v/>
      </c>
      <c r="C880" t="str">
        <f>IF(A880="","",B880&amp;IFERROR(" "&amp;VLOOKUP(A880,A881:C$1001,3,0),""))</f>
        <v/>
      </c>
    </row>
    <row r="881" spans="1:3" x14ac:dyDescent="0.2">
      <c r="A881" t="str">
        <v/>
      </c>
      <c r="B881" t="str">
        <v/>
      </c>
      <c r="C881" t="str">
        <f>IF(A881="","",B881&amp;IFERROR(" "&amp;VLOOKUP(A881,A882:C$1001,3,0),""))</f>
        <v/>
      </c>
    </row>
    <row r="882" spans="1:3" x14ac:dyDescent="0.2">
      <c r="A882" t="str">
        <v/>
      </c>
      <c r="B882" t="str">
        <v/>
      </c>
      <c r="C882" t="str">
        <f>IF(A882="","",B882&amp;IFERROR(" "&amp;VLOOKUP(A882,A883:C$1001,3,0),""))</f>
        <v/>
      </c>
    </row>
    <row r="883" spans="1:3" x14ac:dyDescent="0.2">
      <c r="A883" t="str">
        <v/>
      </c>
      <c r="B883" t="str">
        <v/>
      </c>
      <c r="C883" t="str">
        <f>IF(A883="","",B883&amp;IFERROR(" "&amp;VLOOKUP(A883,A884:C$1001,3,0),""))</f>
        <v/>
      </c>
    </row>
    <row r="884" spans="1:3" x14ac:dyDescent="0.2">
      <c r="A884" t="str">
        <v/>
      </c>
      <c r="B884" t="str">
        <v/>
      </c>
      <c r="C884" t="str">
        <f>IF(A884="","",B884&amp;IFERROR(" "&amp;VLOOKUP(A884,A885:C$1001,3,0),""))</f>
        <v/>
      </c>
    </row>
    <row r="885" spans="1:3" x14ac:dyDescent="0.2">
      <c r="A885" t="str">
        <v/>
      </c>
      <c r="B885" t="str">
        <v/>
      </c>
      <c r="C885" t="str">
        <f>IF(A885="","",B885&amp;IFERROR(" "&amp;VLOOKUP(A885,A886:C$1001,3,0),""))</f>
        <v/>
      </c>
    </row>
    <row r="886" spans="1:3" x14ac:dyDescent="0.2">
      <c r="A886" t="str">
        <v/>
      </c>
      <c r="B886" t="str">
        <v/>
      </c>
      <c r="C886" t="str">
        <f>IF(A886="","",B886&amp;IFERROR(" "&amp;VLOOKUP(A886,A887:C$1001,3,0),""))</f>
        <v/>
      </c>
    </row>
    <row r="887" spans="1:3" x14ac:dyDescent="0.2">
      <c r="A887" t="str">
        <v/>
      </c>
      <c r="B887" t="str">
        <v/>
      </c>
      <c r="C887" t="str">
        <f>IF(A887="","",B887&amp;IFERROR(" "&amp;VLOOKUP(A887,A888:C$1001,3,0),""))</f>
        <v/>
      </c>
    </row>
    <row r="888" spans="1:3" x14ac:dyDescent="0.2">
      <c r="A888" t="str">
        <v/>
      </c>
      <c r="B888" t="str">
        <v/>
      </c>
      <c r="C888" t="str">
        <f>IF(A888="","",B888&amp;IFERROR(" "&amp;VLOOKUP(A888,A889:C$1001,3,0),""))</f>
        <v/>
      </c>
    </row>
    <row r="889" spans="1:3" x14ac:dyDescent="0.2">
      <c r="A889" t="str">
        <v/>
      </c>
      <c r="B889" t="str">
        <v/>
      </c>
      <c r="C889" t="str">
        <f>IF(A889="","",B889&amp;IFERROR(" "&amp;VLOOKUP(A889,A890:C$1001,3,0),""))</f>
        <v/>
      </c>
    </row>
    <row r="890" spans="1:3" x14ac:dyDescent="0.2">
      <c r="A890" t="str">
        <v/>
      </c>
      <c r="B890" t="str">
        <v/>
      </c>
      <c r="C890" t="str">
        <f>IF(A890="","",B890&amp;IFERROR(" "&amp;VLOOKUP(A890,A891:C$1001,3,0),""))</f>
        <v/>
      </c>
    </row>
    <row r="891" spans="1:3" x14ac:dyDescent="0.2">
      <c r="A891" t="str">
        <v/>
      </c>
      <c r="B891" t="str">
        <v/>
      </c>
      <c r="C891" t="str">
        <f>IF(A891="","",B891&amp;IFERROR(" "&amp;VLOOKUP(A891,A892:C$1001,3,0),""))</f>
        <v/>
      </c>
    </row>
    <row r="892" spans="1:3" x14ac:dyDescent="0.2">
      <c r="A892" t="str">
        <v/>
      </c>
      <c r="B892" t="str">
        <v/>
      </c>
      <c r="C892" t="str">
        <f>IF(A892="","",B892&amp;IFERROR(" "&amp;VLOOKUP(A892,A893:C$1001,3,0),""))</f>
        <v/>
      </c>
    </row>
    <row r="893" spans="1:3" x14ac:dyDescent="0.2">
      <c r="A893" t="str">
        <v/>
      </c>
      <c r="B893" t="str">
        <v/>
      </c>
      <c r="C893" t="str">
        <f>IF(A893="","",B893&amp;IFERROR(" "&amp;VLOOKUP(A893,A894:C$1001,3,0),""))</f>
        <v/>
      </c>
    </row>
    <row r="894" spans="1:3" x14ac:dyDescent="0.2">
      <c r="A894" t="str">
        <v/>
      </c>
      <c r="B894" t="str">
        <v/>
      </c>
      <c r="C894" t="str">
        <f>IF(A894="","",B894&amp;IFERROR(" "&amp;VLOOKUP(A894,A895:C$1001,3,0),""))</f>
        <v/>
      </c>
    </row>
    <row r="895" spans="1:3" x14ac:dyDescent="0.2">
      <c r="A895" t="str">
        <v/>
      </c>
      <c r="B895" t="str">
        <v/>
      </c>
      <c r="C895" t="str">
        <f>IF(A895="","",B895&amp;IFERROR(" "&amp;VLOOKUP(A895,A896:C$1001,3,0),""))</f>
        <v/>
      </c>
    </row>
    <row r="896" spans="1:3" x14ac:dyDescent="0.2">
      <c r="A896" t="str">
        <v/>
      </c>
      <c r="B896" t="str">
        <v/>
      </c>
      <c r="C896" t="str">
        <f>IF(A896="","",B896&amp;IFERROR(" "&amp;VLOOKUP(A896,A897:C$1001,3,0),""))</f>
        <v/>
      </c>
    </row>
    <row r="897" spans="1:3" x14ac:dyDescent="0.2">
      <c r="A897" t="str">
        <v/>
      </c>
      <c r="B897" t="str">
        <v/>
      </c>
      <c r="C897" t="str">
        <f>IF(A897="","",B897&amp;IFERROR(" "&amp;VLOOKUP(A897,A898:C$1001,3,0),""))</f>
        <v/>
      </c>
    </row>
    <row r="898" spans="1:3" x14ac:dyDescent="0.2">
      <c r="A898" t="str">
        <v/>
      </c>
      <c r="B898" t="str">
        <v/>
      </c>
      <c r="C898" t="str">
        <f>IF(A898="","",B898&amp;IFERROR(" "&amp;VLOOKUP(A898,A899:C$1001,3,0),""))</f>
        <v/>
      </c>
    </row>
    <row r="899" spans="1:3" x14ac:dyDescent="0.2">
      <c r="A899" t="str">
        <v/>
      </c>
      <c r="B899" t="str">
        <v/>
      </c>
      <c r="C899" t="str">
        <f>IF(A899="","",B899&amp;IFERROR(" "&amp;VLOOKUP(A899,A900:C$1001,3,0),""))</f>
        <v/>
      </c>
    </row>
    <row r="900" spans="1:3" x14ac:dyDescent="0.2">
      <c r="A900" t="str">
        <v/>
      </c>
      <c r="B900" t="str">
        <v/>
      </c>
      <c r="C900" t="str">
        <f>IF(A900="","",B900&amp;IFERROR(" "&amp;VLOOKUP(A900,A901:C$1001,3,0),""))</f>
        <v/>
      </c>
    </row>
    <row r="901" spans="1:3" x14ac:dyDescent="0.2">
      <c r="A901" t="str">
        <v/>
      </c>
      <c r="B901" t="str">
        <v/>
      </c>
      <c r="C901" t="str">
        <f>IF(A901="","",B901&amp;IFERROR(" "&amp;VLOOKUP(A901,A902:C$1001,3,0),""))</f>
        <v/>
      </c>
    </row>
    <row r="902" spans="1:3" x14ac:dyDescent="0.2">
      <c r="A902" t="str">
        <v/>
      </c>
      <c r="B902" t="str">
        <v/>
      </c>
      <c r="C902" t="str">
        <f>IF(A902="","",B902&amp;IFERROR(" "&amp;VLOOKUP(A902,A903:C$1001,3,0),""))</f>
        <v/>
      </c>
    </row>
    <row r="903" spans="1:3" x14ac:dyDescent="0.2">
      <c r="A903" t="str">
        <v/>
      </c>
      <c r="B903" t="str">
        <v/>
      </c>
      <c r="C903" t="str">
        <f>IF(A903="","",B903&amp;IFERROR(" "&amp;VLOOKUP(A903,A904:C$1001,3,0),""))</f>
        <v/>
      </c>
    </row>
    <row r="904" spans="1:3" x14ac:dyDescent="0.2">
      <c r="A904" t="str">
        <v/>
      </c>
      <c r="B904" t="str">
        <v/>
      </c>
      <c r="C904" t="str">
        <f>IF(A904="","",B904&amp;IFERROR(" "&amp;VLOOKUP(A904,A905:C$1001,3,0),""))</f>
        <v/>
      </c>
    </row>
    <row r="905" spans="1:3" x14ac:dyDescent="0.2">
      <c r="A905" t="str">
        <v/>
      </c>
      <c r="B905" t="str">
        <v/>
      </c>
      <c r="C905" t="str">
        <f>IF(A905="","",B905&amp;IFERROR(" "&amp;VLOOKUP(A905,A906:C$1001,3,0),""))</f>
        <v/>
      </c>
    </row>
    <row r="906" spans="1:3" x14ac:dyDescent="0.2">
      <c r="A906" t="str">
        <v/>
      </c>
      <c r="B906" t="str">
        <v/>
      </c>
      <c r="C906" t="str">
        <f>IF(A906="","",B906&amp;IFERROR(" "&amp;VLOOKUP(A906,A907:C$1001,3,0),""))</f>
        <v/>
      </c>
    </row>
    <row r="907" spans="1:3" x14ac:dyDescent="0.2">
      <c r="A907" t="str">
        <v/>
      </c>
      <c r="B907" t="str">
        <v/>
      </c>
      <c r="C907" t="str">
        <f>IF(A907="","",B907&amp;IFERROR(" "&amp;VLOOKUP(A907,A908:C$1001,3,0),""))</f>
        <v/>
      </c>
    </row>
    <row r="908" spans="1:3" x14ac:dyDescent="0.2">
      <c r="A908" t="str">
        <v/>
      </c>
      <c r="B908" t="str">
        <v/>
      </c>
      <c r="C908" t="str">
        <f>IF(A908="","",B908&amp;IFERROR(" "&amp;VLOOKUP(A908,A909:C$1001,3,0),""))</f>
        <v/>
      </c>
    </row>
    <row r="909" spans="1:3" x14ac:dyDescent="0.2">
      <c r="A909" t="str">
        <v/>
      </c>
      <c r="B909" t="str">
        <v/>
      </c>
      <c r="C909" t="str">
        <f>IF(A909="","",B909&amp;IFERROR(" "&amp;VLOOKUP(A909,A910:C$1001,3,0),""))</f>
        <v/>
      </c>
    </row>
    <row r="910" spans="1:3" x14ac:dyDescent="0.2">
      <c r="A910" t="str">
        <v/>
      </c>
      <c r="B910" t="str">
        <v/>
      </c>
      <c r="C910" t="str">
        <f>IF(A910="","",B910&amp;IFERROR(" "&amp;VLOOKUP(A910,A911:C$1001,3,0),""))</f>
        <v/>
      </c>
    </row>
    <row r="911" spans="1:3" x14ac:dyDescent="0.2">
      <c r="A911" t="str">
        <v/>
      </c>
      <c r="B911" t="str">
        <v/>
      </c>
      <c r="C911" t="str">
        <f>IF(A911="","",B911&amp;IFERROR(" "&amp;VLOOKUP(A911,A912:C$1001,3,0),""))</f>
        <v/>
      </c>
    </row>
    <row r="912" spans="1:3" x14ac:dyDescent="0.2">
      <c r="A912" t="str">
        <v/>
      </c>
      <c r="B912" t="str">
        <v/>
      </c>
      <c r="C912" t="str">
        <f>IF(A912="","",B912&amp;IFERROR(" "&amp;VLOOKUP(A912,A913:C$1001,3,0),""))</f>
        <v/>
      </c>
    </row>
    <row r="913" spans="1:3" x14ac:dyDescent="0.2">
      <c r="A913" t="str">
        <v/>
      </c>
      <c r="B913" t="str">
        <v/>
      </c>
      <c r="C913" t="str">
        <f>IF(A913="","",B913&amp;IFERROR(" "&amp;VLOOKUP(A913,A914:C$1001,3,0),""))</f>
        <v/>
      </c>
    </row>
    <row r="914" spans="1:3" x14ac:dyDescent="0.2">
      <c r="A914" t="str">
        <v/>
      </c>
      <c r="B914" t="str">
        <v/>
      </c>
      <c r="C914" t="str">
        <f>IF(A914="","",B914&amp;IFERROR(" "&amp;VLOOKUP(A914,A915:C$1001,3,0),""))</f>
        <v/>
      </c>
    </row>
    <row r="915" spans="1:3" x14ac:dyDescent="0.2">
      <c r="A915" t="str">
        <v/>
      </c>
      <c r="B915" t="str">
        <v/>
      </c>
      <c r="C915" t="str">
        <f>IF(A915="","",B915&amp;IFERROR(" "&amp;VLOOKUP(A915,A916:C$1001,3,0),""))</f>
        <v/>
      </c>
    </row>
    <row r="916" spans="1:3" x14ac:dyDescent="0.2">
      <c r="A916" t="str">
        <v/>
      </c>
      <c r="B916" t="str">
        <v/>
      </c>
      <c r="C916" t="str">
        <f>IF(A916="","",B916&amp;IFERROR(" "&amp;VLOOKUP(A916,A917:C$1001,3,0),""))</f>
        <v/>
      </c>
    </row>
    <row r="917" spans="1:3" x14ac:dyDescent="0.2">
      <c r="A917" t="str">
        <v/>
      </c>
      <c r="B917" t="str">
        <v/>
      </c>
      <c r="C917" t="str">
        <f>IF(A917="","",B917&amp;IFERROR(" "&amp;VLOOKUP(A917,A918:C$1001,3,0),""))</f>
        <v/>
      </c>
    </row>
    <row r="918" spans="1:3" x14ac:dyDescent="0.2">
      <c r="A918" t="str">
        <v/>
      </c>
      <c r="B918" t="str">
        <v/>
      </c>
      <c r="C918" t="str">
        <f>IF(A918="","",B918&amp;IFERROR(" "&amp;VLOOKUP(A918,A919:C$1001,3,0),""))</f>
        <v/>
      </c>
    </row>
    <row r="919" spans="1:3" x14ac:dyDescent="0.2">
      <c r="A919" t="str">
        <v/>
      </c>
      <c r="B919" t="str">
        <v/>
      </c>
      <c r="C919" t="str">
        <f>IF(A919="","",B919&amp;IFERROR(" "&amp;VLOOKUP(A919,A920:C$1001,3,0),""))</f>
        <v/>
      </c>
    </row>
    <row r="920" spans="1:3" x14ac:dyDescent="0.2">
      <c r="A920" t="str">
        <v/>
      </c>
      <c r="B920" t="str">
        <v/>
      </c>
      <c r="C920" t="str">
        <f>IF(A920="","",B920&amp;IFERROR(" "&amp;VLOOKUP(A920,A921:C$1001,3,0),""))</f>
        <v/>
      </c>
    </row>
    <row r="921" spans="1:3" x14ac:dyDescent="0.2">
      <c r="A921" t="str">
        <v/>
      </c>
      <c r="B921" t="str">
        <v/>
      </c>
      <c r="C921" t="str">
        <f>IF(A921="","",B921&amp;IFERROR(" "&amp;VLOOKUP(A921,A922:C$1001,3,0),""))</f>
        <v/>
      </c>
    </row>
    <row r="922" spans="1:3" x14ac:dyDescent="0.2">
      <c r="A922" t="str">
        <v/>
      </c>
      <c r="B922" t="str">
        <v/>
      </c>
      <c r="C922" t="str">
        <f>IF(A922="","",B922&amp;IFERROR(" "&amp;VLOOKUP(A922,A923:C$1001,3,0),""))</f>
        <v/>
      </c>
    </row>
    <row r="923" spans="1:3" x14ac:dyDescent="0.2">
      <c r="A923" t="str">
        <v/>
      </c>
      <c r="B923" t="str">
        <v/>
      </c>
      <c r="C923" t="str">
        <f>IF(A923="","",B923&amp;IFERROR(" "&amp;VLOOKUP(A923,A924:C$1001,3,0),""))</f>
        <v/>
      </c>
    </row>
    <row r="924" spans="1:3" x14ac:dyDescent="0.2">
      <c r="A924" t="str">
        <v/>
      </c>
      <c r="B924" t="str">
        <v/>
      </c>
      <c r="C924" t="str">
        <f>IF(A924="","",B924&amp;IFERROR(" "&amp;VLOOKUP(A924,A925:C$1001,3,0),""))</f>
        <v/>
      </c>
    </row>
    <row r="925" spans="1:3" x14ac:dyDescent="0.2">
      <c r="A925" t="str">
        <v/>
      </c>
      <c r="B925" t="str">
        <v/>
      </c>
      <c r="C925" t="str">
        <f>IF(A925="","",B925&amp;IFERROR(" "&amp;VLOOKUP(A925,A926:C$1001,3,0),""))</f>
        <v/>
      </c>
    </row>
    <row r="926" spans="1:3" x14ac:dyDescent="0.2">
      <c r="A926" t="str">
        <v/>
      </c>
      <c r="B926" t="str">
        <v/>
      </c>
      <c r="C926" t="str">
        <f>IF(A926="","",B926&amp;IFERROR(" "&amp;VLOOKUP(A926,A927:C$1001,3,0),""))</f>
        <v/>
      </c>
    </row>
    <row r="927" spans="1:3" x14ac:dyDescent="0.2">
      <c r="A927" t="str">
        <v/>
      </c>
      <c r="B927" t="str">
        <v/>
      </c>
      <c r="C927" t="str">
        <f>IF(A927="","",B927&amp;IFERROR(" "&amp;VLOOKUP(A927,A928:C$1001,3,0),""))</f>
        <v/>
      </c>
    </row>
    <row r="928" spans="1:3" x14ac:dyDescent="0.2">
      <c r="A928" t="str">
        <v/>
      </c>
      <c r="B928" t="str">
        <v/>
      </c>
      <c r="C928" t="str">
        <f>IF(A928="","",B928&amp;IFERROR(" "&amp;VLOOKUP(A928,A929:C$1001,3,0),""))</f>
        <v/>
      </c>
    </row>
    <row r="929" spans="1:3" x14ac:dyDescent="0.2">
      <c r="A929" t="str">
        <v/>
      </c>
      <c r="B929" t="str">
        <v/>
      </c>
      <c r="C929" t="str">
        <f>IF(A929="","",B929&amp;IFERROR(" "&amp;VLOOKUP(A929,A930:C$1001,3,0),""))</f>
        <v/>
      </c>
    </row>
    <row r="930" spans="1:3" x14ac:dyDescent="0.2">
      <c r="A930" t="str">
        <v/>
      </c>
      <c r="B930" t="str">
        <v/>
      </c>
      <c r="C930" t="str">
        <f>IF(A930="","",B930&amp;IFERROR(" "&amp;VLOOKUP(A930,A931:C$1001,3,0),""))</f>
        <v/>
      </c>
    </row>
    <row r="931" spans="1:3" x14ac:dyDescent="0.2">
      <c r="A931" t="str">
        <v/>
      </c>
      <c r="B931" t="str">
        <v/>
      </c>
      <c r="C931" t="str">
        <f>IF(A931="","",B931&amp;IFERROR(" "&amp;VLOOKUP(A931,A932:C$1001,3,0),""))</f>
        <v/>
      </c>
    </row>
    <row r="932" spans="1:3" x14ac:dyDescent="0.2">
      <c r="A932" t="str">
        <v/>
      </c>
      <c r="B932" t="str">
        <v/>
      </c>
      <c r="C932" t="str">
        <f>IF(A932="","",B932&amp;IFERROR(" "&amp;VLOOKUP(A932,A933:C$1001,3,0),""))</f>
        <v/>
      </c>
    </row>
    <row r="933" spans="1:3" x14ac:dyDescent="0.2">
      <c r="A933" t="str">
        <v/>
      </c>
      <c r="B933" t="str">
        <v/>
      </c>
      <c r="C933" t="str">
        <f>IF(A933="","",B933&amp;IFERROR(" "&amp;VLOOKUP(A933,A934:C$1001,3,0),""))</f>
        <v/>
      </c>
    </row>
    <row r="934" spans="1:3" x14ac:dyDescent="0.2">
      <c r="A934" t="str">
        <v/>
      </c>
      <c r="B934" t="str">
        <v/>
      </c>
      <c r="C934" t="str">
        <f>IF(A934="","",B934&amp;IFERROR(" "&amp;VLOOKUP(A934,A935:C$1001,3,0),""))</f>
        <v/>
      </c>
    </row>
    <row r="935" spans="1:3" x14ac:dyDescent="0.2">
      <c r="A935" t="str">
        <v/>
      </c>
      <c r="B935" t="str">
        <v/>
      </c>
      <c r="C935" t="str">
        <f>IF(A935="","",B935&amp;IFERROR(" "&amp;VLOOKUP(A935,A936:C$1001,3,0),""))</f>
        <v/>
      </c>
    </row>
    <row r="936" spans="1:3" x14ac:dyDescent="0.2">
      <c r="A936" t="str">
        <v/>
      </c>
      <c r="B936" t="str">
        <v/>
      </c>
      <c r="C936" t="str">
        <f>IF(A936="","",B936&amp;IFERROR(" "&amp;VLOOKUP(A936,A937:C$1001,3,0),""))</f>
        <v/>
      </c>
    </row>
    <row r="937" spans="1:3" x14ac:dyDescent="0.2">
      <c r="A937" t="str">
        <v/>
      </c>
      <c r="B937" t="str">
        <v/>
      </c>
      <c r="C937" t="str">
        <f>IF(A937="","",B937&amp;IFERROR(" "&amp;VLOOKUP(A937,A938:C$1001,3,0),""))</f>
        <v/>
      </c>
    </row>
    <row r="938" spans="1:3" x14ac:dyDescent="0.2">
      <c r="A938" t="str">
        <v/>
      </c>
      <c r="B938" t="str">
        <v/>
      </c>
      <c r="C938" t="str">
        <f>IF(A938="","",B938&amp;IFERROR(" "&amp;VLOOKUP(A938,A939:C$1001,3,0),""))</f>
        <v/>
      </c>
    </row>
    <row r="939" spans="1:3" x14ac:dyDescent="0.2">
      <c r="A939" t="str">
        <v/>
      </c>
      <c r="B939" t="str">
        <v/>
      </c>
      <c r="C939" t="str">
        <f>IF(A939="","",B939&amp;IFERROR(" "&amp;VLOOKUP(A939,A940:C$1001,3,0),""))</f>
        <v/>
      </c>
    </row>
    <row r="940" spans="1:3" x14ac:dyDescent="0.2">
      <c r="A940" t="str">
        <v/>
      </c>
      <c r="B940" t="str">
        <v/>
      </c>
      <c r="C940" t="str">
        <f>IF(A940="","",B940&amp;IFERROR(" "&amp;VLOOKUP(A940,A941:C$1001,3,0),""))</f>
        <v/>
      </c>
    </row>
    <row r="941" spans="1:3" x14ac:dyDescent="0.2">
      <c r="A941" t="str">
        <v/>
      </c>
      <c r="B941" t="str">
        <v/>
      </c>
      <c r="C941" t="str">
        <f>IF(A941="","",B941&amp;IFERROR(" "&amp;VLOOKUP(A941,A942:C$1001,3,0),""))</f>
        <v/>
      </c>
    </row>
    <row r="942" spans="1:3" x14ac:dyDescent="0.2">
      <c r="A942" t="str">
        <v/>
      </c>
      <c r="B942" t="str">
        <v/>
      </c>
      <c r="C942" t="str">
        <f>IF(A942="","",B942&amp;IFERROR(" "&amp;VLOOKUP(A942,A943:C$1001,3,0),""))</f>
        <v/>
      </c>
    </row>
    <row r="943" spans="1:3" x14ac:dyDescent="0.2">
      <c r="A943" t="str">
        <v/>
      </c>
      <c r="B943" t="str">
        <v/>
      </c>
      <c r="C943" t="str">
        <f>IF(A943="","",B943&amp;IFERROR(" "&amp;VLOOKUP(A943,A944:C$1001,3,0),""))</f>
        <v/>
      </c>
    </row>
    <row r="944" spans="1:3" x14ac:dyDescent="0.2">
      <c r="A944" t="str">
        <v/>
      </c>
      <c r="B944" t="str">
        <v/>
      </c>
      <c r="C944" t="str">
        <f>IF(A944="","",B944&amp;IFERROR(" "&amp;VLOOKUP(A944,A945:C$1001,3,0),""))</f>
        <v/>
      </c>
    </row>
    <row r="945" spans="1:3" x14ac:dyDescent="0.2">
      <c r="A945" t="str">
        <v/>
      </c>
      <c r="B945" t="str">
        <v/>
      </c>
      <c r="C945" t="str">
        <f>IF(A945="","",B945&amp;IFERROR(" "&amp;VLOOKUP(A945,A946:C$1001,3,0),""))</f>
        <v/>
      </c>
    </row>
    <row r="946" spans="1:3" x14ac:dyDescent="0.2">
      <c r="A946" t="str">
        <v/>
      </c>
      <c r="B946" t="str">
        <v/>
      </c>
      <c r="C946" t="str">
        <f>IF(A946="","",B946&amp;IFERROR(" "&amp;VLOOKUP(A946,A947:C$1001,3,0),""))</f>
        <v/>
      </c>
    </row>
    <row r="947" spans="1:3" x14ac:dyDescent="0.2">
      <c r="A947" t="str">
        <v/>
      </c>
      <c r="B947" t="str">
        <v/>
      </c>
      <c r="C947" t="str">
        <f>IF(A947="","",B947&amp;IFERROR(" "&amp;VLOOKUP(A947,A948:C$1001,3,0),""))</f>
        <v/>
      </c>
    </row>
    <row r="948" spans="1:3" x14ac:dyDescent="0.2">
      <c r="A948" t="str">
        <v/>
      </c>
      <c r="B948" t="str">
        <v/>
      </c>
      <c r="C948" t="str">
        <f>IF(A948="","",B948&amp;IFERROR(" "&amp;VLOOKUP(A948,A949:C$1001,3,0),""))</f>
        <v/>
      </c>
    </row>
    <row r="949" spans="1:3" x14ac:dyDescent="0.2">
      <c r="A949" t="str">
        <v/>
      </c>
      <c r="B949" t="str">
        <v/>
      </c>
      <c r="C949" t="str">
        <f>IF(A949="","",B949&amp;IFERROR(" "&amp;VLOOKUP(A949,A950:C$1001,3,0),""))</f>
        <v/>
      </c>
    </row>
    <row r="950" spans="1:3" x14ac:dyDescent="0.2">
      <c r="A950" t="str">
        <v/>
      </c>
      <c r="B950" t="str">
        <v/>
      </c>
      <c r="C950" t="str">
        <f>IF(A950="","",B950&amp;IFERROR(" "&amp;VLOOKUP(A950,A951:C$1001,3,0),""))</f>
        <v/>
      </c>
    </row>
    <row r="951" spans="1:3" x14ac:dyDescent="0.2">
      <c r="A951" t="str">
        <v/>
      </c>
      <c r="B951" t="str">
        <v/>
      </c>
      <c r="C951" t="str">
        <f>IF(A951="","",B951&amp;IFERROR(" "&amp;VLOOKUP(A951,A952:C$1001,3,0),""))</f>
        <v/>
      </c>
    </row>
    <row r="952" spans="1:3" x14ac:dyDescent="0.2">
      <c r="A952" t="str">
        <v/>
      </c>
      <c r="B952" t="str">
        <v/>
      </c>
      <c r="C952" t="str">
        <f>IF(A952="","",B952&amp;IFERROR(" "&amp;VLOOKUP(A952,A953:C$1001,3,0),""))</f>
        <v/>
      </c>
    </row>
    <row r="953" spans="1:3" x14ac:dyDescent="0.2">
      <c r="A953" t="str">
        <v/>
      </c>
      <c r="B953" t="str">
        <v/>
      </c>
      <c r="C953" t="str">
        <f>IF(A953="","",B953&amp;IFERROR(" "&amp;VLOOKUP(A953,A954:C$1001,3,0),""))</f>
        <v/>
      </c>
    </row>
    <row r="954" spans="1:3" x14ac:dyDescent="0.2">
      <c r="A954" t="str">
        <v/>
      </c>
      <c r="B954" t="str">
        <v/>
      </c>
      <c r="C954" t="str">
        <f>IF(A954="","",B954&amp;IFERROR(" "&amp;VLOOKUP(A954,A955:C$1001,3,0),""))</f>
        <v/>
      </c>
    </row>
    <row r="955" spans="1:3" x14ac:dyDescent="0.2">
      <c r="A955" t="str">
        <v/>
      </c>
      <c r="B955" t="str">
        <v/>
      </c>
      <c r="C955" t="str">
        <f>IF(A955="","",B955&amp;IFERROR(" "&amp;VLOOKUP(A955,A956:C$1001,3,0),""))</f>
        <v/>
      </c>
    </row>
    <row r="956" spans="1:3" x14ac:dyDescent="0.2">
      <c r="A956" t="str">
        <v/>
      </c>
      <c r="B956" t="str">
        <v/>
      </c>
      <c r="C956" t="str">
        <f>IF(A956="","",B956&amp;IFERROR(" "&amp;VLOOKUP(A956,A957:C$1001,3,0),""))</f>
        <v/>
      </c>
    </row>
    <row r="957" spans="1:3" x14ac:dyDescent="0.2">
      <c r="A957" t="str">
        <v/>
      </c>
      <c r="B957" t="str">
        <v/>
      </c>
      <c r="C957" t="str">
        <f>IF(A957="","",B957&amp;IFERROR(" "&amp;VLOOKUP(A957,A958:C$1001,3,0),""))</f>
        <v/>
      </c>
    </row>
    <row r="958" spans="1:3" x14ac:dyDescent="0.2">
      <c r="A958" t="str">
        <v/>
      </c>
      <c r="B958" t="str">
        <v/>
      </c>
      <c r="C958" t="str">
        <f>IF(A958="","",B958&amp;IFERROR(" "&amp;VLOOKUP(A958,A959:C$1001,3,0),""))</f>
        <v/>
      </c>
    </row>
    <row r="959" spans="1:3" x14ac:dyDescent="0.2">
      <c r="A959" t="str">
        <v/>
      </c>
      <c r="B959" t="str">
        <v/>
      </c>
      <c r="C959" t="str">
        <f>IF(A959="","",B959&amp;IFERROR(" "&amp;VLOOKUP(A959,A960:C$1001,3,0),""))</f>
        <v/>
      </c>
    </row>
    <row r="960" spans="1:3" x14ac:dyDescent="0.2">
      <c r="A960" t="str">
        <v/>
      </c>
      <c r="B960" t="str">
        <v/>
      </c>
      <c r="C960" t="str">
        <f>IF(A960="","",B960&amp;IFERROR(" "&amp;VLOOKUP(A960,A961:C$1001,3,0),""))</f>
        <v/>
      </c>
    </row>
    <row r="961" spans="1:3" x14ac:dyDescent="0.2">
      <c r="A961" t="str">
        <v/>
      </c>
      <c r="B961" t="str">
        <v/>
      </c>
      <c r="C961" t="str">
        <f>IF(A961="","",B961&amp;IFERROR(" "&amp;VLOOKUP(A961,A962:C$1001,3,0),""))</f>
        <v/>
      </c>
    </row>
    <row r="962" spans="1:3" x14ac:dyDescent="0.2">
      <c r="A962" t="str">
        <v/>
      </c>
      <c r="B962" t="str">
        <v/>
      </c>
      <c r="C962" t="str">
        <f>IF(A962="","",B962&amp;IFERROR(" "&amp;VLOOKUP(A962,A963:C$1001,3,0),""))</f>
        <v/>
      </c>
    </row>
    <row r="963" spans="1:3" x14ac:dyDescent="0.2">
      <c r="A963" t="str">
        <v/>
      </c>
      <c r="B963" t="str">
        <v/>
      </c>
      <c r="C963" t="str">
        <f>IF(A963="","",B963&amp;IFERROR(" "&amp;VLOOKUP(A963,A964:C$1001,3,0),""))</f>
        <v/>
      </c>
    </row>
    <row r="964" spans="1:3" x14ac:dyDescent="0.2">
      <c r="A964" t="str">
        <v/>
      </c>
      <c r="B964" t="str">
        <v/>
      </c>
      <c r="C964" t="str">
        <f>IF(A964="","",B964&amp;IFERROR(" "&amp;VLOOKUP(A964,A965:C$1001,3,0),""))</f>
        <v/>
      </c>
    </row>
    <row r="965" spans="1:3" x14ac:dyDescent="0.2">
      <c r="A965" t="str">
        <v/>
      </c>
      <c r="B965" t="str">
        <v/>
      </c>
      <c r="C965" t="str">
        <f>IF(A965="","",B965&amp;IFERROR(" "&amp;VLOOKUP(A965,A966:C$1001,3,0),""))</f>
        <v/>
      </c>
    </row>
    <row r="966" spans="1:3" x14ac:dyDescent="0.2">
      <c r="A966" t="str">
        <v/>
      </c>
      <c r="B966" t="str">
        <v/>
      </c>
      <c r="C966" t="str">
        <f>IF(A966="","",B966&amp;IFERROR(" "&amp;VLOOKUP(A966,A967:C$1001,3,0),""))</f>
        <v/>
      </c>
    </row>
    <row r="967" spans="1:3" x14ac:dyDescent="0.2">
      <c r="A967" t="str">
        <v/>
      </c>
      <c r="B967" t="str">
        <v/>
      </c>
      <c r="C967" t="str">
        <f>IF(A967="","",B967&amp;IFERROR(" "&amp;VLOOKUP(A967,A968:C$1001,3,0),""))</f>
        <v/>
      </c>
    </row>
    <row r="968" spans="1:3" x14ac:dyDescent="0.2">
      <c r="A968" t="str">
        <v/>
      </c>
      <c r="B968" t="str">
        <v/>
      </c>
      <c r="C968" t="str">
        <f>IF(A968="","",B968&amp;IFERROR(" "&amp;VLOOKUP(A968,A969:C$1001,3,0),""))</f>
        <v/>
      </c>
    </row>
    <row r="969" spans="1:3" x14ac:dyDescent="0.2">
      <c r="A969" t="str">
        <v/>
      </c>
      <c r="B969" t="str">
        <v/>
      </c>
      <c r="C969" t="str">
        <f>IF(A969="","",B969&amp;IFERROR(" "&amp;VLOOKUP(A969,A970:C$1001,3,0),""))</f>
        <v/>
      </c>
    </row>
    <row r="970" spans="1:3" x14ac:dyDescent="0.2">
      <c r="A970" t="str">
        <v/>
      </c>
      <c r="B970" t="str">
        <v/>
      </c>
      <c r="C970" t="str">
        <f>IF(A970="","",B970&amp;IFERROR(" "&amp;VLOOKUP(A970,A971:C$1001,3,0),""))</f>
        <v/>
      </c>
    </row>
    <row r="971" spans="1:3" x14ac:dyDescent="0.2">
      <c r="A971" t="str">
        <v/>
      </c>
      <c r="B971" t="str">
        <v/>
      </c>
      <c r="C971" t="str">
        <f>IF(A971="","",B971&amp;IFERROR(" "&amp;VLOOKUP(A971,A972:C$1001,3,0),""))</f>
        <v/>
      </c>
    </row>
    <row r="972" spans="1:3" x14ac:dyDescent="0.2">
      <c r="A972" t="str">
        <v/>
      </c>
      <c r="B972" t="str">
        <v/>
      </c>
      <c r="C972" t="str">
        <f>IF(A972="","",B972&amp;IFERROR(" "&amp;VLOOKUP(A972,A973:C$1001,3,0),""))</f>
        <v/>
      </c>
    </row>
    <row r="973" spans="1:3" x14ac:dyDescent="0.2">
      <c r="A973" t="str">
        <v/>
      </c>
      <c r="B973" t="str">
        <v/>
      </c>
      <c r="C973" t="str">
        <f>IF(A973="","",B973&amp;IFERROR(" "&amp;VLOOKUP(A973,A974:C$1001,3,0),""))</f>
        <v/>
      </c>
    </row>
    <row r="974" spans="1:3" x14ac:dyDescent="0.2">
      <c r="A974" t="str">
        <v/>
      </c>
      <c r="B974" t="str">
        <v/>
      </c>
      <c r="C974" t="str">
        <f>IF(A974="","",B974&amp;IFERROR(" "&amp;VLOOKUP(A974,A975:C$1001,3,0),""))</f>
        <v/>
      </c>
    </row>
    <row r="975" spans="1:3" x14ac:dyDescent="0.2">
      <c r="A975" t="str">
        <v/>
      </c>
      <c r="B975" t="str">
        <v/>
      </c>
      <c r="C975" t="str">
        <f>IF(A975="","",B975&amp;IFERROR(" "&amp;VLOOKUP(A975,A976:C$1001,3,0),""))</f>
        <v/>
      </c>
    </row>
    <row r="976" spans="1:3" x14ac:dyDescent="0.2">
      <c r="A976" t="str">
        <v/>
      </c>
      <c r="B976" t="str">
        <v/>
      </c>
      <c r="C976" t="str">
        <f>IF(A976="","",B976&amp;IFERROR(" "&amp;VLOOKUP(A976,A977:C$1001,3,0),""))</f>
        <v/>
      </c>
    </row>
    <row r="977" spans="1:3" x14ac:dyDescent="0.2">
      <c r="A977" t="str">
        <v/>
      </c>
      <c r="B977" t="str">
        <v/>
      </c>
      <c r="C977" t="str">
        <f>IF(A977="","",B977&amp;IFERROR(" "&amp;VLOOKUP(A977,A978:C$1001,3,0),""))</f>
        <v/>
      </c>
    </row>
    <row r="978" spans="1:3" x14ac:dyDescent="0.2">
      <c r="A978" t="str">
        <v/>
      </c>
      <c r="B978" t="str">
        <v/>
      </c>
      <c r="C978" t="str">
        <f>IF(A978="","",B978&amp;IFERROR(" "&amp;VLOOKUP(A978,A979:C$1001,3,0),""))</f>
        <v/>
      </c>
    </row>
    <row r="979" spans="1:3" x14ac:dyDescent="0.2">
      <c r="A979" t="str">
        <v/>
      </c>
      <c r="B979" t="str">
        <v/>
      </c>
      <c r="C979" t="str">
        <f>IF(A979="","",B979&amp;IFERROR(" "&amp;VLOOKUP(A979,A980:C$1001,3,0),""))</f>
        <v/>
      </c>
    </row>
    <row r="980" spans="1:3" x14ac:dyDescent="0.2">
      <c r="A980" t="str">
        <v/>
      </c>
      <c r="B980" t="str">
        <v/>
      </c>
      <c r="C980" t="str">
        <f>IF(A980="","",B980&amp;IFERROR(" "&amp;VLOOKUP(A980,A981:C$1001,3,0),""))</f>
        <v/>
      </c>
    </row>
    <row r="981" spans="1:3" x14ac:dyDescent="0.2">
      <c r="A981" t="str">
        <v/>
      </c>
      <c r="B981" t="str">
        <v/>
      </c>
      <c r="C981" t="str">
        <f>IF(A981="","",B981&amp;IFERROR(" "&amp;VLOOKUP(A981,A982:C$1001,3,0),""))</f>
        <v/>
      </c>
    </row>
    <row r="982" spans="1:3" x14ac:dyDescent="0.2">
      <c r="A982" t="str">
        <v/>
      </c>
      <c r="B982" t="str">
        <v/>
      </c>
      <c r="C982" t="str">
        <f>IF(A982="","",B982&amp;IFERROR(" "&amp;VLOOKUP(A982,A983:C$1001,3,0),""))</f>
        <v/>
      </c>
    </row>
    <row r="983" spans="1:3" x14ac:dyDescent="0.2">
      <c r="A983" t="str">
        <v/>
      </c>
      <c r="B983" t="str">
        <v/>
      </c>
      <c r="C983" t="str">
        <f>IF(A983="","",B983&amp;IFERROR(" "&amp;VLOOKUP(A983,A984:C$1001,3,0),""))</f>
        <v/>
      </c>
    </row>
    <row r="984" spans="1:3" x14ac:dyDescent="0.2">
      <c r="A984" t="str">
        <v/>
      </c>
      <c r="B984" t="str">
        <v/>
      </c>
      <c r="C984" t="str">
        <f>IF(A984="","",B984&amp;IFERROR(" "&amp;VLOOKUP(A984,A985:C$1001,3,0),""))</f>
        <v/>
      </c>
    </row>
    <row r="985" spans="1:3" x14ac:dyDescent="0.2">
      <c r="A985" t="str">
        <v/>
      </c>
      <c r="B985" t="str">
        <v/>
      </c>
      <c r="C985" t="str">
        <f>IF(A985="","",B985&amp;IFERROR(" "&amp;VLOOKUP(A985,A986:C$1001,3,0),""))</f>
        <v/>
      </c>
    </row>
    <row r="986" spans="1:3" x14ac:dyDescent="0.2">
      <c r="A986" t="str">
        <v/>
      </c>
      <c r="B986" t="str">
        <v/>
      </c>
      <c r="C986" t="str">
        <f>IF(A986="","",B986&amp;IFERROR(" "&amp;VLOOKUP(A986,A987:C$1001,3,0),""))</f>
        <v/>
      </c>
    </row>
    <row r="987" spans="1:3" x14ac:dyDescent="0.2">
      <c r="A987" t="str">
        <v/>
      </c>
      <c r="B987" t="str">
        <v/>
      </c>
      <c r="C987" t="str">
        <f>IF(A987="","",B987&amp;IFERROR(" "&amp;VLOOKUP(A987,A988:C$1001,3,0),""))</f>
        <v/>
      </c>
    </row>
    <row r="988" spans="1:3" x14ac:dyDescent="0.2">
      <c r="A988" t="str">
        <v/>
      </c>
      <c r="B988" t="str">
        <v/>
      </c>
      <c r="C988" t="str">
        <f>IF(A988="","",B988&amp;IFERROR(" "&amp;VLOOKUP(A988,A989:C$1001,3,0),""))</f>
        <v/>
      </c>
    </row>
    <row r="989" spans="1:3" x14ac:dyDescent="0.2">
      <c r="A989" t="str">
        <v/>
      </c>
      <c r="B989" t="str">
        <v/>
      </c>
      <c r="C989" t="str">
        <f>IF(A989="","",B989&amp;IFERROR(" "&amp;VLOOKUP(A989,A990:C$1001,3,0),""))</f>
        <v/>
      </c>
    </row>
    <row r="990" spans="1:3" x14ac:dyDescent="0.2">
      <c r="A990" t="str">
        <v/>
      </c>
      <c r="B990" t="str">
        <v/>
      </c>
      <c r="C990" t="str">
        <f>IF(A990="","",B990&amp;IFERROR(" "&amp;VLOOKUP(A990,A991:C$1001,3,0),""))</f>
        <v/>
      </c>
    </row>
    <row r="991" spans="1:3" x14ac:dyDescent="0.2">
      <c r="A991" t="str">
        <v/>
      </c>
      <c r="B991" t="str">
        <v/>
      </c>
      <c r="C991" t="str">
        <f>IF(A991="","",B991&amp;IFERROR(" "&amp;VLOOKUP(A991,A992:C$1001,3,0),""))</f>
        <v/>
      </c>
    </row>
    <row r="992" spans="1:3" x14ac:dyDescent="0.2">
      <c r="A992" t="str">
        <v/>
      </c>
      <c r="B992" t="str">
        <v/>
      </c>
      <c r="C992" t="str">
        <f>IF(A992="","",B992&amp;IFERROR(" "&amp;VLOOKUP(A992,A993:C$1001,3,0),""))</f>
        <v/>
      </c>
    </row>
    <row r="993" spans="1:3" x14ac:dyDescent="0.2">
      <c r="A993" t="str">
        <v/>
      </c>
      <c r="B993" t="str">
        <v/>
      </c>
      <c r="C993" t="str">
        <f>IF(A993="","",B993&amp;IFERROR(" "&amp;VLOOKUP(A993,A994:C$1001,3,0),""))</f>
        <v/>
      </c>
    </row>
    <row r="994" spans="1:3" x14ac:dyDescent="0.2">
      <c r="A994" t="str">
        <v/>
      </c>
      <c r="B994" t="str">
        <v/>
      </c>
      <c r="C994" t="str">
        <f>IF(A994="","",B994&amp;IFERROR(" "&amp;VLOOKUP(A994,A995:C$1001,3,0),""))</f>
        <v/>
      </c>
    </row>
    <row r="995" spans="1:3" x14ac:dyDescent="0.2">
      <c r="A995" t="str">
        <v/>
      </c>
      <c r="B995" t="str">
        <v/>
      </c>
      <c r="C995" t="str">
        <f>IF(A995="","",B995&amp;IFERROR(" "&amp;VLOOKUP(A995,A996:C$1001,3,0),""))</f>
        <v/>
      </c>
    </row>
    <row r="996" spans="1:3" x14ac:dyDescent="0.2">
      <c r="A996" t="str">
        <v/>
      </c>
      <c r="B996" t="str">
        <v/>
      </c>
      <c r="C996" t="str">
        <f>IF(A996="","",B996&amp;IFERROR(" "&amp;VLOOKUP(A996,A997:C$1001,3,0),""))</f>
        <v/>
      </c>
    </row>
    <row r="997" spans="1:3" x14ac:dyDescent="0.2">
      <c r="A997" t="str">
        <v/>
      </c>
      <c r="B997" t="str">
        <v/>
      </c>
      <c r="C997" t="str">
        <f>IF(A997="","",B997&amp;IFERROR(" "&amp;VLOOKUP(A997,A998:C$1001,3,0),""))</f>
        <v/>
      </c>
    </row>
    <row r="998" spans="1:3" x14ac:dyDescent="0.2">
      <c r="A998" t="str">
        <v/>
      </c>
      <c r="B998" t="str">
        <v/>
      </c>
      <c r="C998" t="str">
        <f>IF(A998="","",B998&amp;IFERROR(" "&amp;VLOOKUP(A998,A999:C$1001,3,0),""))</f>
        <v/>
      </c>
    </row>
    <row r="999" spans="1:3" x14ac:dyDescent="0.2">
      <c r="A999" t="str">
        <v/>
      </c>
      <c r="B999" t="str">
        <v/>
      </c>
      <c r="C999" t="str">
        <f>IF(A999="","",B999&amp;IFERROR(" "&amp;VLOOKUP(A999,A1000:C$1001,3,0),""))</f>
        <v/>
      </c>
    </row>
    <row r="1000" spans="1:3" x14ac:dyDescent="0.2">
      <c r="A1000" t="str">
        <v/>
      </c>
      <c r="B1000" t="str">
        <v/>
      </c>
      <c r="C1000" t="str">
        <f>IF(A1000="","",B1000&amp;IFERROR(" "&amp;VLOOKUP(A1000,A1001:C$1001,3,0),""))</f>
        <v/>
      </c>
    </row>
    <row r="1001" spans="1:3" x14ac:dyDescent="0.2">
      <c r="A1001" t="str">
        <v/>
      </c>
      <c r="B1001" t="str">
        <v/>
      </c>
      <c r="C1001" t="str">
        <f>IF(A1001="","",B1001)</f>
        <v/>
      </c>
    </row>
  </sheetData>
  <sheetProtection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6"/>
  <dimension ref="A1:C1001"/>
  <sheetViews>
    <sheetView workbookViewId="0">
      <selection activeCell="A2" sqref="A2"/>
    </sheetView>
  </sheetViews>
  <sheetFormatPr baseColWidth="10" defaultColWidth="11.5703125" defaultRowHeight="12.75" x14ac:dyDescent="0.2"/>
  <cols>
    <col min="1" max="1" width="11.5703125" customWidth="1"/>
    <col min="2" max="2" width="63.5703125" customWidth="1"/>
  </cols>
  <sheetData>
    <row r="1" spans="1:3" x14ac:dyDescent="0.2">
      <c r="A1" s="106" t="s">
        <v>107</v>
      </c>
      <c r="B1" s="107" t="s">
        <v>108</v>
      </c>
    </row>
    <row r="2" spans="1:3" x14ac:dyDescent="0.2">
      <c r="A2" s="108"/>
      <c r="B2" s="109"/>
      <c r="C2" s="105" t="s">
        <v>255</v>
      </c>
    </row>
    <row r="3" spans="1:3" x14ac:dyDescent="0.2">
      <c r="A3" s="110"/>
      <c r="B3" s="111"/>
      <c r="C3" s="105" t="s">
        <v>254</v>
      </c>
    </row>
    <row r="4" spans="1:3" x14ac:dyDescent="0.2">
      <c r="A4" s="110"/>
      <c r="B4" s="111"/>
      <c r="C4" s="105" t="s">
        <v>256</v>
      </c>
    </row>
    <row r="5" spans="1:3" x14ac:dyDescent="0.2">
      <c r="A5" s="110"/>
      <c r="B5" s="111"/>
      <c r="C5" s="105" t="s">
        <v>253</v>
      </c>
    </row>
    <row r="6" spans="1:3" x14ac:dyDescent="0.2">
      <c r="A6" s="110"/>
      <c r="B6" s="111"/>
    </row>
    <row r="7" spans="1:3" x14ac:dyDescent="0.2">
      <c r="A7" s="110"/>
      <c r="B7" s="111"/>
    </row>
    <row r="8" spans="1:3" x14ac:dyDescent="0.2">
      <c r="A8" s="110"/>
      <c r="B8" s="111"/>
    </row>
    <row r="9" spans="1:3" x14ac:dyDescent="0.2">
      <c r="A9" s="110"/>
      <c r="B9" s="111"/>
    </row>
    <row r="10" spans="1:3" x14ac:dyDescent="0.2">
      <c r="A10" s="110"/>
      <c r="B10" s="111"/>
    </row>
    <row r="11" spans="1:3" x14ac:dyDescent="0.2">
      <c r="A11" s="110"/>
      <c r="B11" s="111"/>
    </row>
    <row r="12" spans="1:3" x14ac:dyDescent="0.2">
      <c r="A12" s="110"/>
      <c r="B12" s="111"/>
    </row>
    <row r="13" spans="1:3" x14ac:dyDescent="0.2">
      <c r="A13" s="110"/>
      <c r="B13" s="111"/>
    </row>
    <row r="14" spans="1:3" x14ac:dyDescent="0.2">
      <c r="A14" s="110"/>
      <c r="B14" s="111"/>
    </row>
    <row r="15" spans="1:3" x14ac:dyDescent="0.2">
      <c r="A15" s="110"/>
      <c r="B15" s="111"/>
    </row>
    <row r="16" spans="1:3" x14ac:dyDescent="0.2">
      <c r="A16" s="110"/>
      <c r="B16" s="111"/>
    </row>
    <row r="17" spans="1:2" x14ac:dyDescent="0.2">
      <c r="A17" s="110"/>
      <c r="B17" s="111"/>
    </row>
    <row r="18" spans="1:2" x14ac:dyDescent="0.2">
      <c r="A18" s="110"/>
      <c r="B18" s="111"/>
    </row>
    <row r="19" spans="1:2" x14ac:dyDescent="0.2">
      <c r="A19" s="110"/>
      <c r="B19" s="111"/>
    </row>
    <row r="20" spans="1:2" x14ac:dyDescent="0.2">
      <c r="A20" s="110"/>
      <c r="B20" s="111"/>
    </row>
    <row r="21" spans="1:2" x14ac:dyDescent="0.2">
      <c r="A21" s="110"/>
      <c r="B21" s="111"/>
    </row>
    <row r="22" spans="1:2" x14ac:dyDescent="0.2">
      <c r="A22" s="110"/>
      <c r="B22" s="111"/>
    </row>
    <row r="23" spans="1:2" x14ac:dyDescent="0.2">
      <c r="A23" s="110"/>
      <c r="B23" s="111"/>
    </row>
    <row r="24" spans="1:2" x14ac:dyDescent="0.2">
      <c r="A24" s="110"/>
      <c r="B24" s="111"/>
    </row>
    <row r="25" spans="1:2" x14ac:dyDescent="0.2">
      <c r="A25" s="110"/>
      <c r="B25" s="111"/>
    </row>
    <row r="26" spans="1:2" x14ac:dyDescent="0.2">
      <c r="A26" s="110"/>
      <c r="B26" s="111"/>
    </row>
    <row r="27" spans="1:2" x14ac:dyDescent="0.2">
      <c r="A27" s="110"/>
      <c r="B27" s="111"/>
    </row>
    <row r="28" spans="1:2" x14ac:dyDescent="0.2">
      <c r="A28" s="110"/>
      <c r="B28" s="111"/>
    </row>
    <row r="29" spans="1:2" x14ac:dyDescent="0.2">
      <c r="A29" s="110"/>
      <c r="B29" s="111"/>
    </row>
    <row r="30" spans="1:2" x14ac:dyDescent="0.2">
      <c r="A30" s="110"/>
      <c r="B30" s="111"/>
    </row>
    <row r="31" spans="1:2" x14ac:dyDescent="0.2">
      <c r="A31" s="110"/>
      <c r="B31" s="111"/>
    </row>
    <row r="32" spans="1:2" x14ac:dyDescent="0.2">
      <c r="A32" s="110"/>
      <c r="B32" s="111"/>
    </row>
    <row r="33" spans="1:2" x14ac:dyDescent="0.2">
      <c r="A33" s="110"/>
      <c r="B33" s="111"/>
    </row>
    <row r="34" spans="1:2" x14ac:dyDescent="0.2">
      <c r="A34" s="110"/>
      <c r="B34" s="111"/>
    </row>
    <row r="35" spans="1:2" x14ac:dyDescent="0.2">
      <c r="A35" s="110"/>
      <c r="B35" s="111"/>
    </row>
    <row r="36" spans="1:2" x14ac:dyDescent="0.2">
      <c r="A36" s="110"/>
      <c r="B36" s="111"/>
    </row>
    <row r="37" spans="1:2" x14ac:dyDescent="0.2">
      <c r="A37" s="110"/>
      <c r="B37" s="111"/>
    </row>
    <row r="38" spans="1:2" x14ac:dyDescent="0.2">
      <c r="A38" s="110"/>
      <c r="B38" s="111"/>
    </row>
    <row r="39" spans="1:2" x14ac:dyDescent="0.2">
      <c r="A39" s="110"/>
      <c r="B39" s="111"/>
    </row>
    <row r="40" spans="1:2" x14ac:dyDescent="0.2">
      <c r="A40" s="110"/>
      <c r="B40" s="111"/>
    </row>
    <row r="41" spans="1:2" x14ac:dyDescent="0.2">
      <c r="A41" s="110"/>
      <c r="B41" s="111"/>
    </row>
    <row r="42" spans="1:2" x14ac:dyDescent="0.2">
      <c r="A42" s="110"/>
      <c r="B42" s="111"/>
    </row>
    <row r="43" spans="1:2" x14ac:dyDescent="0.2">
      <c r="A43" s="110"/>
      <c r="B43" s="111"/>
    </row>
    <row r="44" spans="1:2" x14ac:dyDescent="0.2">
      <c r="A44" s="110"/>
      <c r="B44" s="111"/>
    </row>
    <row r="45" spans="1:2" x14ac:dyDescent="0.2">
      <c r="A45" s="110"/>
      <c r="B45" s="111"/>
    </row>
    <row r="46" spans="1:2" x14ac:dyDescent="0.2">
      <c r="A46" s="110"/>
      <c r="B46" s="111"/>
    </row>
    <row r="47" spans="1:2" x14ac:dyDescent="0.2">
      <c r="A47" s="110"/>
      <c r="B47" s="111"/>
    </row>
    <row r="48" spans="1:2" x14ac:dyDescent="0.2">
      <c r="A48" s="110"/>
      <c r="B48" s="111"/>
    </row>
    <row r="49" spans="1:2" x14ac:dyDescent="0.2">
      <c r="A49" s="110"/>
      <c r="B49" s="111"/>
    </row>
    <row r="50" spans="1:2" x14ac:dyDescent="0.2">
      <c r="A50" s="110"/>
      <c r="B50" s="111"/>
    </row>
    <row r="51" spans="1:2" x14ac:dyDescent="0.2">
      <c r="A51" s="110"/>
      <c r="B51" s="111"/>
    </row>
    <row r="52" spans="1:2" x14ac:dyDescent="0.2">
      <c r="A52" s="110"/>
      <c r="B52" s="111"/>
    </row>
    <row r="53" spans="1:2" x14ac:dyDescent="0.2">
      <c r="A53" s="110"/>
      <c r="B53" s="111"/>
    </row>
    <row r="54" spans="1:2" x14ac:dyDescent="0.2">
      <c r="A54" s="110"/>
      <c r="B54" s="111"/>
    </row>
    <row r="55" spans="1:2" x14ac:dyDescent="0.2">
      <c r="A55" s="110"/>
      <c r="B55" s="111"/>
    </row>
    <row r="56" spans="1:2" x14ac:dyDescent="0.2">
      <c r="A56" s="110"/>
      <c r="B56" s="111"/>
    </row>
    <row r="57" spans="1:2" x14ac:dyDescent="0.2">
      <c r="A57" s="110"/>
      <c r="B57" s="111"/>
    </row>
    <row r="58" spans="1:2" x14ac:dyDescent="0.2">
      <c r="A58" s="110"/>
      <c r="B58" s="111"/>
    </row>
    <row r="59" spans="1:2" x14ac:dyDescent="0.2">
      <c r="A59" s="110"/>
      <c r="B59" s="111"/>
    </row>
    <row r="60" spans="1:2" x14ac:dyDescent="0.2">
      <c r="A60" s="110"/>
      <c r="B60" s="111"/>
    </row>
    <row r="61" spans="1:2" x14ac:dyDescent="0.2">
      <c r="A61" s="110"/>
      <c r="B61" s="111"/>
    </row>
    <row r="62" spans="1:2" x14ac:dyDescent="0.2">
      <c r="A62" s="110"/>
      <c r="B62" s="111"/>
    </row>
    <row r="63" spans="1:2" x14ac:dyDescent="0.2">
      <c r="A63" s="110"/>
      <c r="B63" s="111"/>
    </row>
    <row r="64" spans="1:2" x14ac:dyDescent="0.2">
      <c r="A64" s="110"/>
      <c r="B64" s="111"/>
    </row>
    <row r="65" spans="1:2" x14ac:dyDescent="0.2">
      <c r="A65" s="110"/>
      <c r="B65" s="111"/>
    </row>
    <row r="66" spans="1:2" x14ac:dyDescent="0.2">
      <c r="A66" s="110"/>
      <c r="B66" s="111"/>
    </row>
    <row r="67" spans="1:2" x14ac:dyDescent="0.2">
      <c r="A67" s="110"/>
      <c r="B67" s="111"/>
    </row>
    <row r="68" spans="1:2" x14ac:dyDescent="0.2">
      <c r="A68" s="110"/>
      <c r="B68" s="111"/>
    </row>
    <row r="69" spans="1:2" x14ac:dyDescent="0.2">
      <c r="A69" s="110"/>
      <c r="B69" s="111"/>
    </row>
    <row r="70" spans="1:2" x14ac:dyDescent="0.2">
      <c r="A70" s="110"/>
      <c r="B70" s="111"/>
    </row>
    <row r="71" spans="1:2" x14ac:dyDescent="0.2">
      <c r="A71" s="110"/>
      <c r="B71" s="111"/>
    </row>
    <row r="72" spans="1:2" x14ac:dyDescent="0.2">
      <c r="A72" s="110"/>
      <c r="B72" s="111"/>
    </row>
    <row r="73" spans="1:2" x14ac:dyDescent="0.2">
      <c r="A73" s="110"/>
      <c r="B73" s="111"/>
    </row>
    <row r="74" spans="1:2" x14ac:dyDescent="0.2">
      <c r="A74" s="110"/>
      <c r="B74" s="111"/>
    </row>
    <row r="75" spans="1:2" x14ac:dyDescent="0.2">
      <c r="A75" s="110"/>
      <c r="B75" s="111"/>
    </row>
    <row r="76" spans="1:2" x14ac:dyDescent="0.2">
      <c r="A76" s="110"/>
      <c r="B76" s="111"/>
    </row>
    <row r="77" spans="1:2" x14ac:dyDescent="0.2">
      <c r="A77" s="110"/>
      <c r="B77" s="111"/>
    </row>
    <row r="78" spans="1:2" x14ac:dyDescent="0.2">
      <c r="A78" s="110"/>
      <c r="B78" s="111"/>
    </row>
    <row r="79" spans="1:2" x14ac:dyDescent="0.2">
      <c r="A79" s="110"/>
      <c r="B79" s="111"/>
    </row>
    <row r="80" spans="1:2" x14ac:dyDescent="0.2">
      <c r="A80" s="110"/>
      <c r="B80" s="111"/>
    </row>
    <row r="81" spans="1:2" x14ac:dyDescent="0.2">
      <c r="A81" s="110"/>
      <c r="B81" s="111"/>
    </row>
    <row r="82" spans="1:2" x14ac:dyDescent="0.2">
      <c r="A82" s="110"/>
      <c r="B82" s="111"/>
    </row>
    <row r="83" spans="1:2" x14ac:dyDescent="0.2">
      <c r="A83" s="110"/>
      <c r="B83" s="111"/>
    </row>
    <row r="84" spans="1:2" x14ac:dyDescent="0.2">
      <c r="A84" s="110"/>
      <c r="B84" s="111"/>
    </row>
    <row r="85" spans="1:2" x14ac:dyDescent="0.2">
      <c r="A85" s="110"/>
      <c r="B85" s="111"/>
    </row>
    <row r="86" spans="1:2" x14ac:dyDescent="0.2">
      <c r="A86" s="110"/>
      <c r="B86" s="111"/>
    </row>
    <row r="87" spans="1:2" x14ac:dyDescent="0.2">
      <c r="A87" s="110"/>
      <c r="B87" s="111"/>
    </row>
    <row r="88" spans="1:2" x14ac:dyDescent="0.2">
      <c r="A88" s="110"/>
      <c r="B88" s="111"/>
    </row>
    <row r="89" spans="1:2" x14ac:dyDescent="0.2">
      <c r="A89" s="110"/>
      <c r="B89" s="111"/>
    </row>
    <row r="90" spans="1:2" x14ac:dyDescent="0.2">
      <c r="A90" s="110"/>
      <c r="B90" s="111"/>
    </row>
    <row r="91" spans="1:2" x14ac:dyDescent="0.2">
      <c r="A91" s="110"/>
      <c r="B91" s="111"/>
    </row>
    <row r="92" spans="1:2" x14ac:dyDescent="0.2">
      <c r="A92" s="110"/>
      <c r="B92" s="111"/>
    </row>
    <row r="93" spans="1:2" x14ac:dyDescent="0.2">
      <c r="A93" s="110"/>
      <c r="B93" s="111"/>
    </row>
    <row r="94" spans="1:2" x14ac:dyDescent="0.2">
      <c r="A94" s="110"/>
      <c r="B94" s="111"/>
    </row>
    <row r="95" spans="1:2" x14ac:dyDescent="0.2">
      <c r="A95" s="110"/>
      <c r="B95" s="111"/>
    </row>
    <row r="96" spans="1:2" x14ac:dyDescent="0.2">
      <c r="A96" s="110"/>
      <c r="B96" s="111"/>
    </row>
    <row r="97" spans="1:2" x14ac:dyDescent="0.2">
      <c r="A97" s="110"/>
      <c r="B97" s="111"/>
    </row>
    <row r="98" spans="1:2" x14ac:dyDescent="0.2">
      <c r="A98" s="110"/>
      <c r="B98" s="111"/>
    </row>
    <row r="99" spans="1:2" x14ac:dyDescent="0.2">
      <c r="A99" s="110"/>
      <c r="B99" s="111"/>
    </row>
    <row r="100" spans="1:2" x14ac:dyDescent="0.2">
      <c r="A100" s="110"/>
      <c r="B100" s="111"/>
    </row>
    <row r="101" spans="1:2" x14ac:dyDescent="0.2">
      <c r="A101" s="110"/>
      <c r="B101" s="111"/>
    </row>
    <row r="102" spans="1:2" x14ac:dyDescent="0.2">
      <c r="A102" s="110"/>
      <c r="B102" s="111"/>
    </row>
    <row r="103" spans="1:2" x14ac:dyDescent="0.2">
      <c r="A103" s="110"/>
      <c r="B103" s="111"/>
    </row>
    <row r="104" spans="1:2" x14ac:dyDescent="0.2">
      <c r="A104" s="110"/>
      <c r="B104" s="111"/>
    </row>
    <row r="105" spans="1:2" x14ac:dyDescent="0.2">
      <c r="A105" s="110"/>
      <c r="B105" s="111"/>
    </row>
    <row r="106" spans="1:2" x14ac:dyDescent="0.2">
      <c r="A106" s="110"/>
      <c r="B106" s="111"/>
    </row>
    <row r="107" spans="1:2" x14ac:dyDescent="0.2">
      <c r="A107" s="110"/>
      <c r="B107" s="111"/>
    </row>
    <row r="108" spans="1:2" x14ac:dyDescent="0.2">
      <c r="A108" s="110"/>
      <c r="B108" s="111"/>
    </row>
    <row r="109" spans="1:2" x14ac:dyDescent="0.2">
      <c r="A109" s="110"/>
      <c r="B109" s="111"/>
    </row>
    <row r="110" spans="1:2" x14ac:dyDescent="0.2">
      <c r="A110" s="110"/>
      <c r="B110" s="111"/>
    </row>
    <row r="111" spans="1:2" x14ac:dyDescent="0.2">
      <c r="A111" s="110"/>
      <c r="B111" s="111"/>
    </row>
    <row r="112" spans="1:2" x14ac:dyDescent="0.2">
      <c r="A112" s="110"/>
      <c r="B112" s="111"/>
    </row>
    <row r="113" spans="1:2" x14ac:dyDescent="0.2">
      <c r="A113" s="110"/>
      <c r="B113" s="111"/>
    </row>
    <row r="114" spans="1:2" x14ac:dyDescent="0.2">
      <c r="A114" s="110"/>
      <c r="B114" s="111"/>
    </row>
    <row r="115" spans="1:2" x14ac:dyDescent="0.2">
      <c r="A115" s="110"/>
      <c r="B115" s="111"/>
    </row>
    <row r="116" spans="1:2" x14ac:dyDescent="0.2">
      <c r="A116" s="110"/>
      <c r="B116" s="111"/>
    </row>
    <row r="117" spans="1:2" x14ac:dyDescent="0.2">
      <c r="A117" s="110"/>
      <c r="B117" s="111"/>
    </row>
    <row r="118" spans="1:2" x14ac:dyDescent="0.2">
      <c r="A118" s="110"/>
      <c r="B118" s="111"/>
    </row>
    <row r="119" spans="1:2" x14ac:dyDescent="0.2">
      <c r="A119" s="110"/>
      <c r="B119" s="111"/>
    </row>
    <row r="120" spans="1:2" x14ac:dyDescent="0.2">
      <c r="A120" s="110"/>
      <c r="B120" s="111"/>
    </row>
    <row r="121" spans="1:2" x14ac:dyDescent="0.2">
      <c r="A121" s="110"/>
      <c r="B121" s="111"/>
    </row>
    <row r="122" spans="1:2" x14ac:dyDescent="0.2">
      <c r="A122" s="110"/>
      <c r="B122" s="111"/>
    </row>
    <row r="123" spans="1:2" x14ac:dyDescent="0.2">
      <c r="A123" s="110"/>
      <c r="B123" s="111"/>
    </row>
    <row r="124" spans="1:2" x14ac:dyDescent="0.2">
      <c r="A124" s="110"/>
      <c r="B124" s="111"/>
    </row>
    <row r="125" spans="1:2" x14ac:dyDescent="0.2">
      <c r="A125" s="110"/>
      <c r="B125" s="111"/>
    </row>
    <row r="126" spans="1:2" x14ac:dyDescent="0.2">
      <c r="A126" s="110"/>
      <c r="B126" s="111"/>
    </row>
    <row r="127" spans="1:2" x14ac:dyDescent="0.2">
      <c r="A127" s="110"/>
      <c r="B127" s="111"/>
    </row>
    <row r="128" spans="1:2" x14ac:dyDescent="0.2">
      <c r="A128" s="110"/>
      <c r="B128" s="111"/>
    </row>
    <row r="129" spans="1:2" x14ac:dyDescent="0.2">
      <c r="A129" s="110"/>
      <c r="B129" s="111"/>
    </row>
    <row r="130" spans="1:2" x14ac:dyDescent="0.2">
      <c r="A130" s="110"/>
      <c r="B130" s="111"/>
    </row>
    <row r="131" spans="1:2" x14ac:dyDescent="0.2">
      <c r="A131" s="110"/>
      <c r="B131" s="111"/>
    </row>
    <row r="132" spans="1:2" x14ac:dyDescent="0.2">
      <c r="A132" s="110"/>
      <c r="B132" s="111"/>
    </row>
    <row r="133" spans="1:2" x14ac:dyDescent="0.2">
      <c r="A133" s="110"/>
      <c r="B133" s="111"/>
    </row>
    <row r="134" spans="1:2" x14ac:dyDescent="0.2">
      <c r="A134" s="110"/>
      <c r="B134" s="111"/>
    </row>
    <row r="135" spans="1:2" x14ac:dyDescent="0.2">
      <c r="A135" s="110"/>
      <c r="B135" s="111"/>
    </row>
    <row r="136" spans="1:2" x14ac:dyDescent="0.2">
      <c r="A136" s="110"/>
      <c r="B136" s="111"/>
    </row>
    <row r="137" spans="1:2" x14ac:dyDescent="0.2">
      <c r="A137" s="110"/>
      <c r="B137" s="111"/>
    </row>
    <row r="138" spans="1:2" x14ac:dyDescent="0.2">
      <c r="A138" s="110"/>
      <c r="B138" s="111"/>
    </row>
    <row r="139" spans="1:2" x14ac:dyDescent="0.2">
      <c r="A139" s="110"/>
      <c r="B139" s="111"/>
    </row>
    <row r="140" spans="1:2" x14ac:dyDescent="0.2">
      <c r="A140" s="110"/>
      <c r="B140" s="111"/>
    </row>
    <row r="141" spans="1:2" x14ac:dyDescent="0.2">
      <c r="A141" s="110"/>
      <c r="B141" s="111"/>
    </row>
    <row r="142" spans="1:2" x14ac:dyDescent="0.2">
      <c r="A142" s="110"/>
      <c r="B142" s="111"/>
    </row>
    <row r="143" spans="1:2" x14ac:dyDescent="0.2">
      <c r="A143" s="110"/>
      <c r="B143" s="111"/>
    </row>
    <row r="144" spans="1:2" x14ac:dyDescent="0.2">
      <c r="A144" s="110"/>
      <c r="B144" s="111"/>
    </row>
    <row r="145" spans="1:2" x14ac:dyDescent="0.2">
      <c r="A145" s="110"/>
      <c r="B145" s="111"/>
    </row>
    <row r="146" spans="1:2" x14ac:dyDescent="0.2">
      <c r="A146" s="110"/>
      <c r="B146" s="111"/>
    </row>
    <row r="147" spans="1:2" x14ac:dyDescent="0.2">
      <c r="A147" s="110"/>
      <c r="B147" s="111"/>
    </row>
    <row r="148" spans="1:2" x14ac:dyDescent="0.2">
      <c r="A148" s="110"/>
      <c r="B148" s="111"/>
    </row>
    <row r="149" spans="1:2" x14ac:dyDescent="0.2">
      <c r="A149" s="110"/>
      <c r="B149" s="111"/>
    </row>
    <row r="150" spans="1:2" x14ac:dyDescent="0.2">
      <c r="A150" s="110"/>
      <c r="B150" s="111"/>
    </row>
    <row r="151" spans="1:2" x14ac:dyDescent="0.2">
      <c r="A151" s="110"/>
      <c r="B151" s="111"/>
    </row>
    <row r="152" spans="1:2" x14ac:dyDescent="0.2">
      <c r="A152" s="110"/>
      <c r="B152" s="111"/>
    </row>
    <row r="153" spans="1:2" x14ac:dyDescent="0.2">
      <c r="A153" s="110"/>
      <c r="B153" s="111"/>
    </row>
    <row r="154" spans="1:2" x14ac:dyDescent="0.2">
      <c r="A154" s="110"/>
      <c r="B154" s="111"/>
    </row>
    <row r="155" spans="1:2" x14ac:dyDescent="0.2">
      <c r="A155" s="110"/>
      <c r="B155" s="111"/>
    </row>
    <row r="156" spans="1:2" x14ac:dyDescent="0.2">
      <c r="A156" s="110"/>
      <c r="B156" s="111"/>
    </row>
    <row r="157" spans="1:2" x14ac:dyDescent="0.2">
      <c r="A157" s="110"/>
      <c r="B157" s="111"/>
    </row>
    <row r="158" spans="1:2" x14ac:dyDescent="0.2">
      <c r="A158" s="110"/>
      <c r="B158" s="111"/>
    </row>
    <row r="159" spans="1:2" x14ac:dyDescent="0.2">
      <c r="A159" s="110"/>
      <c r="B159" s="111"/>
    </row>
    <row r="160" spans="1:2" x14ac:dyDescent="0.2">
      <c r="A160" s="110"/>
      <c r="B160" s="111"/>
    </row>
    <row r="161" spans="1:2" x14ac:dyDescent="0.2">
      <c r="A161" s="110"/>
      <c r="B161" s="111"/>
    </row>
    <row r="162" spans="1:2" x14ac:dyDescent="0.2">
      <c r="A162" s="110"/>
      <c r="B162" s="111"/>
    </row>
    <row r="163" spans="1:2" x14ac:dyDescent="0.2">
      <c r="A163" s="110"/>
      <c r="B163" s="111"/>
    </row>
    <row r="164" spans="1:2" x14ac:dyDescent="0.2">
      <c r="A164" s="110"/>
      <c r="B164" s="111"/>
    </row>
    <row r="165" spans="1:2" x14ac:dyDescent="0.2">
      <c r="A165" s="110"/>
      <c r="B165" s="111"/>
    </row>
    <row r="166" spans="1:2" x14ac:dyDescent="0.2">
      <c r="A166" s="110"/>
      <c r="B166" s="111"/>
    </row>
    <row r="167" spans="1:2" x14ac:dyDescent="0.2">
      <c r="A167" s="110"/>
      <c r="B167" s="111"/>
    </row>
    <row r="168" spans="1:2" x14ac:dyDescent="0.2">
      <c r="A168" s="110"/>
      <c r="B168" s="111"/>
    </row>
    <row r="169" spans="1:2" x14ac:dyDescent="0.2">
      <c r="A169" s="110"/>
      <c r="B169" s="111"/>
    </row>
    <row r="170" spans="1:2" x14ac:dyDescent="0.2">
      <c r="A170" s="110"/>
      <c r="B170" s="111"/>
    </row>
    <row r="171" spans="1:2" x14ac:dyDescent="0.2">
      <c r="A171" s="110"/>
      <c r="B171" s="111"/>
    </row>
    <row r="172" spans="1:2" x14ac:dyDescent="0.2">
      <c r="A172" s="110"/>
      <c r="B172" s="111"/>
    </row>
    <row r="173" spans="1:2" x14ac:dyDescent="0.2">
      <c r="A173" s="110"/>
      <c r="B173" s="111"/>
    </row>
    <row r="174" spans="1:2" x14ac:dyDescent="0.2">
      <c r="A174" s="110"/>
      <c r="B174" s="111"/>
    </row>
    <row r="175" spans="1:2" x14ac:dyDescent="0.2">
      <c r="A175" s="110"/>
      <c r="B175" s="111"/>
    </row>
    <row r="176" spans="1:2" x14ac:dyDescent="0.2">
      <c r="A176" s="110"/>
      <c r="B176" s="111"/>
    </row>
    <row r="177" spans="1:2" x14ac:dyDescent="0.2">
      <c r="A177" s="110"/>
      <c r="B177" s="111"/>
    </row>
    <row r="178" spans="1:2" x14ac:dyDescent="0.2">
      <c r="A178" s="110"/>
      <c r="B178" s="111"/>
    </row>
    <row r="179" spans="1:2" x14ac:dyDescent="0.2">
      <c r="A179" s="110"/>
      <c r="B179" s="111"/>
    </row>
    <row r="180" spans="1:2" x14ac:dyDescent="0.2">
      <c r="A180" s="110"/>
      <c r="B180" s="111"/>
    </row>
    <row r="181" spans="1:2" x14ac:dyDescent="0.2">
      <c r="A181" s="110"/>
      <c r="B181" s="111"/>
    </row>
    <row r="182" spans="1:2" x14ac:dyDescent="0.2">
      <c r="A182" s="110"/>
      <c r="B182" s="111"/>
    </row>
    <row r="183" spans="1:2" x14ac:dyDescent="0.2">
      <c r="A183" s="110"/>
      <c r="B183" s="111"/>
    </row>
    <row r="184" spans="1:2" x14ac:dyDescent="0.2">
      <c r="A184" s="110"/>
      <c r="B184" s="111"/>
    </row>
    <row r="185" spans="1:2" x14ac:dyDescent="0.2">
      <c r="A185" s="110"/>
      <c r="B185" s="111"/>
    </row>
    <row r="186" spans="1:2" x14ac:dyDescent="0.2">
      <c r="A186" s="110"/>
      <c r="B186" s="111"/>
    </row>
    <row r="187" spans="1:2" x14ac:dyDescent="0.2">
      <c r="A187" s="110"/>
      <c r="B187" s="111"/>
    </row>
    <row r="188" spans="1:2" x14ac:dyDescent="0.2">
      <c r="A188" s="110"/>
      <c r="B188" s="111"/>
    </row>
    <row r="189" spans="1:2" x14ac:dyDescent="0.2">
      <c r="A189" s="110"/>
      <c r="B189" s="111"/>
    </row>
    <row r="190" spans="1:2" x14ac:dyDescent="0.2">
      <c r="A190" s="110"/>
      <c r="B190" s="111"/>
    </row>
    <row r="191" spans="1:2" x14ac:dyDescent="0.2">
      <c r="A191" s="110"/>
      <c r="B191" s="111"/>
    </row>
    <row r="192" spans="1:2" x14ac:dyDescent="0.2">
      <c r="A192" s="110"/>
      <c r="B192" s="111"/>
    </row>
    <row r="193" spans="1:2" x14ac:dyDescent="0.2">
      <c r="A193" s="110"/>
      <c r="B193" s="111"/>
    </row>
    <row r="194" spans="1:2" x14ac:dyDescent="0.2">
      <c r="A194" s="110"/>
      <c r="B194" s="111"/>
    </row>
    <row r="195" spans="1:2" x14ac:dyDescent="0.2">
      <c r="A195" s="110"/>
      <c r="B195" s="111"/>
    </row>
    <row r="196" spans="1:2" x14ac:dyDescent="0.2">
      <c r="A196" s="110"/>
      <c r="B196" s="111"/>
    </row>
    <row r="197" spans="1:2" x14ac:dyDescent="0.2">
      <c r="A197" s="110"/>
      <c r="B197" s="111"/>
    </row>
    <row r="198" spans="1:2" x14ac:dyDescent="0.2">
      <c r="A198" s="110"/>
      <c r="B198" s="111"/>
    </row>
    <row r="199" spans="1:2" x14ac:dyDescent="0.2">
      <c r="A199" s="110"/>
      <c r="B199" s="111"/>
    </row>
    <row r="200" spans="1:2" x14ac:dyDescent="0.2">
      <c r="A200" s="110"/>
      <c r="B200" s="111"/>
    </row>
    <row r="201" spans="1:2" x14ac:dyDescent="0.2">
      <c r="A201" s="110"/>
      <c r="B201" s="111"/>
    </row>
    <row r="202" spans="1:2" x14ac:dyDescent="0.2">
      <c r="A202" s="110"/>
      <c r="B202" s="111"/>
    </row>
    <row r="203" spans="1:2" x14ac:dyDescent="0.2">
      <c r="A203" s="110"/>
      <c r="B203" s="111"/>
    </row>
    <row r="204" spans="1:2" x14ac:dyDescent="0.2">
      <c r="A204" s="110"/>
      <c r="B204" s="111"/>
    </row>
    <row r="205" spans="1:2" x14ac:dyDescent="0.2">
      <c r="A205" s="110"/>
      <c r="B205" s="111"/>
    </row>
    <row r="206" spans="1:2" x14ac:dyDescent="0.2">
      <c r="A206" s="110"/>
      <c r="B206" s="111"/>
    </row>
    <row r="207" spans="1:2" x14ac:dyDescent="0.2">
      <c r="A207" s="110"/>
      <c r="B207" s="111"/>
    </row>
    <row r="208" spans="1:2" x14ac:dyDescent="0.2">
      <c r="A208" s="110"/>
      <c r="B208" s="111"/>
    </row>
    <row r="209" spans="1:2" x14ac:dyDescent="0.2">
      <c r="A209" s="110"/>
      <c r="B209" s="111"/>
    </row>
    <row r="210" spans="1:2" x14ac:dyDescent="0.2">
      <c r="A210" s="110"/>
      <c r="B210" s="111"/>
    </row>
    <row r="211" spans="1:2" x14ac:dyDescent="0.2">
      <c r="A211" s="110"/>
      <c r="B211" s="111"/>
    </row>
    <row r="212" spans="1:2" x14ac:dyDescent="0.2">
      <c r="A212" s="110"/>
      <c r="B212" s="111"/>
    </row>
    <row r="213" spans="1:2" x14ac:dyDescent="0.2">
      <c r="A213" s="110"/>
      <c r="B213" s="111"/>
    </row>
    <row r="214" spans="1:2" x14ac:dyDescent="0.2">
      <c r="A214" s="110"/>
      <c r="B214" s="111"/>
    </row>
    <row r="215" spans="1:2" x14ac:dyDescent="0.2">
      <c r="A215" s="110"/>
      <c r="B215" s="111"/>
    </row>
    <row r="216" spans="1:2" x14ac:dyDescent="0.2">
      <c r="A216" s="110"/>
      <c r="B216" s="111"/>
    </row>
    <row r="217" spans="1:2" x14ac:dyDescent="0.2">
      <c r="A217" s="110"/>
      <c r="B217" s="111"/>
    </row>
    <row r="218" spans="1:2" x14ac:dyDescent="0.2">
      <c r="A218" s="110"/>
      <c r="B218" s="111"/>
    </row>
    <row r="219" spans="1:2" x14ac:dyDescent="0.2">
      <c r="A219" s="110"/>
      <c r="B219" s="111"/>
    </row>
    <row r="220" spans="1:2" x14ac:dyDescent="0.2">
      <c r="A220" s="110"/>
      <c r="B220" s="111"/>
    </row>
    <row r="221" spans="1:2" x14ac:dyDescent="0.2">
      <c r="A221" s="110"/>
      <c r="B221" s="111"/>
    </row>
    <row r="222" spans="1:2" x14ac:dyDescent="0.2">
      <c r="A222" s="110"/>
      <c r="B222" s="111"/>
    </row>
    <row r="223" spans="1:2" x14ac:dyDescent="0.2">
      <c r="A223" s="110"/>
      <c r="B223" s="111"/>
    </row>
    <row r="224" spans="1:2" x14ac:dyDescent="0.2">
      <c r="A224" s="110"/>
      <c r="B224" s="111"/>
    </row>
    <row r="225" spans="1:2" x14ac:dyDescent="0.2">
      <c r="A225" s="110"/>
      <c r="B225" s="111"/>
    </row>
    <row r="226" spans="1:2" x14ac:dyDescent="0.2">
      <c r="A226" s="110"/>
      <c r="B226" s="111"/>
    </row>
    <row r="227" spans="1:2" x14ac:dyDescent="0.2">
      <c r="A227" s="110"/>
      <c r="B227" s="111"/>
    </row>
    <row r="228" spans="1:2" x14ac:dyDescent="0.2">
      <c r="A228" s="110"/>
      <c r="B228" s="111"/>
    </row>
    <row r="229" spans="1:2" x14ac:dyDescent="0.2">
      <c r="A229" s="110"/>
      <c r="B229" s="111"/>
    </row>
    <row r="230" spans="1:2" x14ac:dyDescent="0.2">
      <c r="A230" s="110"/>
      <c r="B230" s="111"/>
    </row>
    <row r="231" spans="1:2" x14ac:dyDescent="0.2">
      <c r="A231" s="110"/>
      <c r="B231" s="111"/>
    </row>
    <row r="232" spans="1:2" x14ac:dyDescent="0.2">
      <c r="A232" s="110"/>
      <c r="B232" s="111"/>
    </row>
    <row r="233" spans="1:2" x14ac:dyDescent="0.2">
      <c r="A233" s="110"/>
      <c r="B233" s="111"/>
    </row>
    <row r="234" spans="1:2" x14ac:dyDescent="0.2">
      <c r="A234" s="110"/>
      <c r="B234" s="111"/>
    </row>
    <row r="235" spans="1:2" x14ac:dyDescent="0.2">
      <c r="A235" s="110"/>
      <c r="B235" s="111"/>
    </row>
    <row r="236" spans="1:2" x14ac:dyDescent="0.2">
      <c r="A236" s="110"/>
      <c r="B236" s="111"/>
    </row>
    <row r="237" spans="1:2" x14ac:dyDescent="0.2">
      <c r="A237" s="110"/>
      <c r="B237" s="111"/>
    </row>
    <row r="238" spans="1:2" x14ac:dyDescent="0.2">
      <c r="A238" s="110"/>
      <c r="B238" s="111"/>
    </row>
    <row r="239" spans="1:2" x14ac:dyDescent="0.2">
      <c r="A239" s="110"/>
      <c r="B239" s="111"/>
    </row>
    <row r="240" spans="1:2" x14ac:dyDescent="0.2">
      <c r="A240" s="110"/>
      <c r="B240" s="111"/>
    </row>
    <row r="241" spans="1:2" x14ac:dyDescent="0.2">
      <c r="A241" s="110"/>
      <c r="B241" s="111"/>
    </row>
    <row r="242" spans="1:2" x14ac:dyDescent="0.2">
      <c r="A242" s="110"/>
      <c r="B242" s="111"/>
    </row>
    <row r="243" spans="1:2" x14ac:dyDescent="0.2">
      <c r="A243" s="110"/>
      <c r="B243" s="111"/>
    </row>
    <row r="244" spans="1:2" x14ac:dyDescent="0.2">
      <c r="A244" s="110"/>
      <c r="B244" s="111"/>
    </row>
    <row r="245" spans="1:2" x14ac:dyDescent="0.2">
      <c r="A245" s="110"/>
      <c r="B245" s="111"/>
    </row>
    <row r="246" spans="1:2" x14ac:dyDescent="0.2">
      <c r="A246" s="110"/>
      <c r="B246" s="111"/>
    </row>
    <row r="247" spans="1:2" x14ac:dyDescent="0.2">
      <c r="A247" s="110"/>
      <c r="B247" s="111"/>
    </row>
    <row r="248" spans="1:2" x14ac:dyDescent="0.2">
      <c r="A248" s="110"/>
      <c r="B248" s="111"/>
    </row>
    <row r="249" spans="1:2" x14ac:dyDescent="0.2">
      <c r="A249" s="110"/>
      <c r="B249" s="111"/>
    </row>
    <row r="250" spans="1:2" x14ac:dyDescent="0.2">
      <c r="A250" s="110"/>
      <c r="B250" s="111"/>
    </row>
    <row r="251" spans="1:2" x14ac:dyDescent="0.2">
      <c r="A251" s="110"/>
      <c r="B251" s="111"/>
    </row>
    <row r="252" spans="1:2" x14ac:dyDescent="0.2">
      <c r="A252" s="110"/>
      <c r="B252" s="111"/>
    </row>
    <row r="253" spans="1:2" x14ac:dyDescent="0.2">
      <c r="A253" s="110"/>
      <c r="B253" s="111"/>
    </row>
    <row r="254" spans="1:2" x14ac:dyDescent="0.2">
      <c r="A254" s="110"/>
      <c r="B254" s="111"/>
    </row>
    <row r="255" spans="1:2" x14ac:dyDescent="0.2">
      <c r="A255" s="110"/>
      <c r="B255" s="111"/>
    </row>
    <row r="256" spans="1:2" x14ac:dyDescent="0.2">
      <c r="A256" s="110"/>
      <c r="B256" s="111"/>
    </row>
    <row r="257" spans="1:2" x14ac:dyDescent="0.2">
      <c r="A257" s="110"/>
      <c r="B257" s="111"/>
    </row>
    <row r="258" spans="1:2" x14ac:dyDescent="0.2">
      <c r="A258" s="110"/>
      <c r="B258" s="111"/>
    </row>
    <row r="259" spans="1:2" x14ac:dyDescent="0.2">
      <c r="A259" s="110"/>
      <c r="B259" s="111"/>
    </row>
    <row r="260" spans="1:2" x14ac:dyDescent="0.2">
      <c r="A260" s="110"/>
      <c r="B260" s="111"/>
    </row>
    <row r="261" spans="1:2" x14ac:dyDescent="0.2">
      <c r="A261" s="110"/>
      <c r="B261" s="111"/>
    </row>
    <row r="262" spans="1:2" x14ac:dyDescent="0.2">
      <c r="A262" s="110"/>
      <c r="B262" s="111"/>
    </row>
    <row r="263" spans="1:2" x14ac:dyDescent="0.2">
      <c r="A263" s="110"/>
      <c r="B263" s="111"/>
    </row>
    <row r="264" spans="1:2" x14ac:dyDescent="0.2">
      <c r="A264" s="110"/>
      <c r="B264" s="111"/>
    </row>
    <row r="265" spans="1:2" x14ac:dyDescent="0.2">
      <c r="A265" s="110"/>
      <c r="B265" s="111"/>
    </row>
    <row r="266" spans="1:2" x14ac:dyDescent="0.2">
      <c r="A266" s="110"/>
      <c r="B266" s="111"/>
    </row>
    <row r="267" spans="1:2" x14ac:dyDescent="0.2">
      <c r="A267" s="110"/>
      <c r="B267" s="111"/>
    </row>
    <row r="268" spans="1:2" x14ac:dyDescent="0.2">
      <c r="A268" s="110"/>
      <c r="B268" s="111"/>
    </row>
    <row r="269" spans="1:2" x14ac:dyDescent="0.2">
      <c r="A269" s="110"/>
      <c r="B269" s="111"/>
    </row>
    <row r="270" spans="1:2" x14ac:dyDescent="0.2">
      <c r="A270" s="110"/>
      <c r="B270" s="111"/>
    </row>
    <row r="271" spans="1:2" x14ac:dyDescent="0.2">
      <c r="A271" s="110"/>
      <c r="B271" s="111"/>
    </row>
    <row r="272" spans="1:2" x14ac:dyDescent="0.2">
      <c r="A272" s="110"/>
      <c r="B272" s="111"/>
    </row>
    <row r="273" spans="1:2" x14ac:dyDescent="0.2">
      <c r="A273" s="110"/>
      <c r="B273" s="111"/>
    </row>
    <row r="274" spans="1:2" x14ac:dyDescent="0.2">
      <c r="A274" s="110"/>
      <c r="B274" s="111"/>
    </row>
    <row r="275" spans="1:2" x14ac:dyDescent="0.2">
      <c r="A275" s="110"/>
      <c r="B275" s="111"/>
    </row>
    <row r="276" spans="1:2" x14ac:dyDescent="0.2">
      <c r="A276" s="110"/>
      <c r="B276" s="111"/>
    </row>
    <row r="277" spans="1:2" x14ac:dyDescent="0.2">
      <c r="A277" s="110"/>
      <c r="B277" s="111"/>
    </row>
    <row r="278" spans="1:2" x14ac:dyDescent="0.2">
      <c r="A278" s="110"/>
      <c r="B278" s="111"/>
    </row>
    <row r="279" spans="1:2" x14ac:dyDescent="0.2">
      <c r="A279" s="110"/>
      <c r="B279" s="111"/>
    </row>
    <row r="280" spans="1:2" x14ac:dyDescent="0.2">
      <c r="A280" s="110"/>
      <c r="B280" s="111"/>
    </row>
    <row r="281" spans="1:2" x14ac:dyDescent="0.2">
      <c r="A281" s="110"/>
      <c r="B281" s="111"/>
    </row>
    <row r="282" spans="1:2" x14ac:dyDescent="0.2">
      <c r="A282" s="110"/>
      <c r="B282" s="111"/>
    </row>
    <row r="283" spans="1:2" x14ac:dyDescent="0.2">
      <c r="A283" s="110"/>
      <c r="B283" s="111"/>
    </row>
    <row r="284" spans="1:2" x14ac:dyDescent="0.2">
      <c r="A284" s="110"/>
      <c r="B284" s="111"/>
    </row>
    <row r="285" spans="1:2" x14ac:dyDescent="0.2">
      <c r="A285" s="110"/>
      <c r="B285" s="111"/>
    </row>
    <row r="286" spans="1:2" x14ac:dyDescent="0.2">
      <c r="A286" s="110"/>
      <c r="B286" s="111"/>
    </row>
    <row r="287" spans="1:2" x14ac:dyDescent="0.2">
      <c r="A287" s="110"/>
      <c r="B287" s="111"/>
    </row>
    <row r="288" spans="1:2" x14ac:dyDescent="0.2">
      <c r="A288" s="110"/>
      <c r="B288" s="111"/>
    </row>
    <row r="289" spans="1:2" x14ac:dyDescent="0.2">
      <c r="A289" s="110"/>
      <c r="B289" s="111"/>
    </row>
    <row r="290" spans="1:2" x14ac:dyDescent="0.2">
      <c r="A290" s="110"/>
      <c r="B290" s="111"/>
    </row>
    <row r="291" spans="1:2" x14ac:dyDescent="0.2">
      <c r="A291" s="110"/>
      <c r="B291" s="111"/>
    </row>
    <row r="292" spans="1:2" x14ac:dyDescent="0.2">
      <c r="A292" s="110"/>
      <c r="B292" s="111"/>
    </row>
    <row r="293" spans="1:2" x14ac:dyDescent="0.2">
      <c r="A293" s="110"/>
      <c r="B293" s="111"/>
    </row>
    <row r="294" spans="1:2" x14ac:dyDescent="0.2">
      <c r="A294" s="110"/>
      <c r="B294" s="111"/>
    </row>
    <row r="295" spans="1:2" x14ac:dyDescent="0.2">
      <c r="A295" s="110"/>
      <c r="B295" s="111"/>
    </row>
    <row r="296" spans="1:2" x14ac:dyDescent="0.2">
      <c r="A296" s="110"/>
      <c r="B296" s="111"/>
    </row>
    <row r="297" spans="1:2" x14ac:dyDescent="0.2">
      <c r="A297" s="110"/>
      <c r="B297" s="111"/>
    </row>
    <row r="298" spans="1:2" x14ac:dyDescent="0.2">
      <c r="A298" s="110"/>
      <c r="B298" s="111"/>
    </row>
    <row r="299" spans="1:2" x14ac:dyDescent="0.2">
      <c r="A299" s="110"/>
      <c r="B299" s="111"/>
    </row>
    <row r="300" spans="1:2" x14ac:dyDescent="0.2">
      <c r="A300" s="110"/>
      <c r="B300" s="111"/>
    </row>
    <row r="301" spans="1:2" x14ac:dyDescent="0.2">
      <c r="A301" s="110"/>
      <c r="B301" s="111"/>
    </row>
    <row r="302" spans="1:2" x14ac:dyDescent="0.2">
      <c r="A302" s="110"/>
      <c r="B302" s="111"/>
    </row>
    <row r="303" spans="1:2" x14ac:dyDescent="0.2">
      <c r="A303" s="110"/>
      <c r="B303" s="111"/>
    </row>
    <row r="304" spans="1:2" x14ac:dyDescent="0.2">
      <c r="A304" s="110"/>
      <c r="B304" s="111"/>
    </row>
    <row r="305" spans="1:2" x14ac:dyDescent="0.2">
      <c r="A305" s="110"/>
      <c r="B305" s="111"/>
    </row>
    <row r="306" spans="1:2" x14ac:dyDescent="0.2">
      <c r="A306" s="110"/>
      <c r="B306" s="111"/>
    </row>
    <row r="307" spans="1:2" x14ac:dyDescent="0.2">
      <c r="A307" s="110"/>
      <c r="B307" s="111"/>
    </row>
    <row r="308" spans="1:2" x14ac:dyDescent="0.2">
      <c r="A308" s="110"/>
      <c r="B308" s="111"/>
    </row>
    <row r="309" spans="1:2" x14ac:dyDescent="0.2">
      <c r="A309" s="110"/>
      <c r="B309" s="111"/>
    </row>
    <row r="310" spans="1:2" x14ac:dyDescent="0.2">
      <c r="A310" s="110"/>
      <c r="B310" s="111"/>
    </row>
    <row r="311" spans="1:2" x14ac:dyDescent="0.2">
      <c r="A311" s="110"/>
      <c r="B311" s="111"/>
    </row>
    <row r="312" spans="1:2" x14ac:dyDescent="0.2">
      <c r="A312" s="110"/>
      <c r="B312" s="111"/>
    </row>
    <row r="313" spans="1:2" x14ac:dyDescent="0.2">
      <c r="A313" s="110"/>
      <c r="B313" s="111"/>
    </row>
    <row r="314" spans="1:2" x14ac:dyDescent="0.2">
      <c r="A314" s="110"/>
      <c r="B314" s="111"/>
    </row>
    <row r="315" spans="1:2" x14ac:dyDescent="0.2">
      <c r="A315" s="110"/>
      <c r="B315" s="111"/>
    </row>
    <row r="316" spans="1:2" x14ac:dyDescent="0.2">
      <c r="A316" s="110"/>
      <c r="B316" s="111"/>
    </row>
    <row r="317" spans="1:2" x14ac:dyDescent="0.2">
      <c r="A317" s="110"/>
      <c r="B317" s="111"/>
    </row>
    <row r="318" spans="1:2" x14ac:dyDescent="0.2">
      <c r="A318" s="110"/>
      <c r="B318" s="111"/>
    </row>
    <row r="319" spans="1:2" x14ac:dyDescent="0.2">
      <c r="A319" s="110"/>
      <c r="B319" s="111"/>
    </row>
    <row r="320" spans="1:2" x14ac:dyDescent="0.2">
      <c r="A320" s="110"/>
      <c r="B320" s="111"/>
    </row>
    <row r="321" spans="1:2" x14ac:dyDescent="0.2">
      <c r="A321" s="110"/>
      <c r="B321" s="111"/>
    </row>
    <row r="322" spans="1:2" x14ac:dyDescent="0.2">
      <c r="A322" s="110"/>
      <c r="B322" s="111"/>
    </row>
    <row r="323" spans="1:2" x14ac:dyDescent="0.2">
      <c r="A323" s="110"/>
      <c r="B323" s="111"/>
    </row>
    <row r="324" spans="1:2" x14ac:dyDescent="0.2">
      <c r="A324" s="110"/>
      <c r="B324" s="111"/>
    </row>
    <row r="325" spans="1:2" x14ac:dyDescent="0.2">
      <c r="A325" s="110"/>
      <c r="B325" s="111"/>
    </row>
    <row r="326" spans="1:2" x14ac:dyDescent="0.2">
      <c r="A326" s="110"/>
      <c r="B326" s="111"/>
    </row>
    <row r="327" spans="1:2" x14ac:dyDescent="0.2">
      <c r="A327" s="110"/>
      <c r="B327" s="111"/>
    </row>
    <row r="328" spans="1:2" x14ac:dyDescent="0.2">
      <c r="A328" s="110"/>
      <c r="B328" s="111"/>
    </row>
    <row r="329" spans="1:2" x14ac:dyDescent="0.2">
      <c r="A329" s="110"/>
      <c r="B329" s="111"/>
    </row>
    <row r="330" spans="1:2" x14ac:dyDescent="0.2">
      <c r="A330" s="110"/>
      <c r="B330" s="111"/>
    </row>
    <row r="331" spans="1:2" x14ac:dyDescent="0.2">
      <c r="A331" s="110"/>
      <c r="B331" s="111"/>
    </row>
    <row r="332" spans="1:2" x14ac:dyDescent="0.2">
      <c r="A332" s="110"/>
      <c r="B332" s="111"/>
    </row>
    <row r="333" spans="1:2" x14ac:dyDescent="0.2">
      <c r="A333" s="110"/>
      <c r="B333" s="111"/>
    </row>
    <row r="334" spans="1:2" x14ac:dyDescent="0.2">
      <c r="A334" s="110"/>
      <c r="B334" s="111"/>
    </row>
    <row r="335" spans="1:2" x14ac:dyDescent="0.2">
      <c r="A335" s="110"/>
      <c r="B335" s="111"/>
    </row>
    <row r="336" spans="1:2" x14ac:dyDescent="0.2">
      <c r="A336" s="110"/>
      <c r="B336" s="111"/>
    </row>
    <row r="337" spans="1:2" x14ac:dyDescent="0.2">
      <c r="A337" s="110"/>
      <c r="B337" s="111"/>
    </row>
    <row r="338" spans="1:2" x14ac:dyDescent="0.2">
      <c r="A338" s="110"/>
      <c r="B338" s="111"/>
    </row>
    <row r="339" spans="1:2" x14ac:dyDescent="0.2">
      <c r="A339" s="110"/>
      <c r="B339" s="111"/>
    </row>
    <row r="340" spans="1:2" x14ac:dyDescent="0.2">
      <c r="A340" s="110"/>
      <c r="B340" s="111"/>
    </row>
    <row r="341" spans="1:2" x14ac:dyDescent="0.2">
      <c r="A341" s="110"/>
      <c r="B341" s="111"/>
    </row>
    <row r="342" spans="1:2" x14ac:dyDescent="0.2">
      <c r="A342" s="110"/>
      <c r="B342" s="111"/>
    </row>
    <row r="343" spans="1:2" x14ac:dyDescent="0.2">
      <c r="A343" s="110"/>
      <c r="B343" s="111"/>
    </row>
    <row r="344" spans="1:2" x14ac:dyDescent="0.2">
      <c r="A344" s="110"/>
      <c r="B344" s="111"/>
    </row>
    <row r="345" spans="1:2" x14ac:dyDescent="0.2">
      <c r="A345" s="110"/>
      <c r="B345" s="111"/>
    </row>
    <row r="346" spans="1:2" x14ac:dyDescent="0.2">
      <c r="A346" s="110"/>
      <c r="B346" s="111"/>
    </row>
    <row r="347" spans="1:2" x14ac:dyDescent="0.2">
      <c r="A347" s="110"/>
      <c r="B347" s="111"/>
    </row>
    <row r="348" spans="1:2" x14ac:dyDescent="0.2">
      <c r="A348" s="110"/>
      <c r="B348" s="111"/>
    </row>
    <row r="349" spans="1:2" x14ac:dyDescent="0.2">
      <c r="A349" s="110"/>
      <c r="B349" s="111"/>
    </row>
    <row r="350" spans="1:2" x14ac:dyDescent="0.2">
      <c r="A350" s="110"/>
      <c r="B350" s="111"/>
    </row>
    <row r="351" spans="1:2" x14ac:dyDescent="0.2">
      <c r="A351" s="110"/>
      <c r="B351" s="111"/>
    </row>
    <row r="352" spans="1:2" x14ac:dyDescent="0.2">
      <c r="A352" s="110"/>
      <c r="B352" s="111"/>
    </row>
    <row r="353" spans="1:2" x14ac:dyDescent="0.2">
      <c r="A353" s="110"/>
      <c r="B353" s="111"/>
    </row>
    <row r="354" spans="1:2" x14ac:dyDescent="0.2">
      <c r="A354" s="110"/>
      <c r="B354" s="111"/>
    </row>
    <row r="355" spans="1:2" x14ac:dyDescent="0.2">
      <c r="A355" s="110"/>
      <c r="B355" s="111"/>
    </row>
    <row r="356" spans="1:2" x14ac:dyDescent="0.2">
      <c r="A356" s="110"/>
      <c r="B356" s="111"/>
    </row>
    <row r="357" spans="1:2" x14ac:dyDescent="0.2">
      <c r="A357" s="110"/>
      <c r="B357" s="111"/>
    </row>
    <row r="358" spans="1:2" x14ac:dyDescent="0.2">
      <c r="A358" s="110"/>
      <c r="B358" s="111"/>
    </row>
    <row r="359" spans="1:2" x14ac:dyDescent="0.2">
      <c r="A359" s="110"/>
      <c r="B359" s="111"/>
    </row>
    <row r="360" spans="1:2" x14ac:dyDescent="0.2">
      <c r="A360" s="110"/>
      <c r="B360" s="111"/>
    </row>
    <row r="361" spans="1:2" x14ac:dyDescent="0.2">
      <c r="A361" s="110"/>
      <c r="B361" s="111"/>
    </row>
    <row r="362" spans="1:2" x14ac:dyDescent="0.2">
      <c r="A362" s="110"/>
      <c r="B362" s="111"/>
    </row>
    <row r="363" spans="1:2" x14ac:dyDescent="0.2">
      <c r="A363" s="110"/>
      <c r="B363" s="111"/>
    </row>
    <row r="364" spans="1:2" x14ac:dyDescent="0.2">
      <c r="A364" s="110"/>
      <c r="B364" s="111"/>
    </row>
    <row r="365" spans="1:2" x14ac:dyDescent="0.2">
      <c r="A365" s="110"/>
      <c r="B365" s="111"/>
    </row>
    <row r="366" spans="1:2" x14ac:dyDescent="0.2">
      <c r="A366" s="110"/>
      <c r="B366" s="111"/>
    </row>
    <row r="367" spans="1:2" x14ac:dyDescent="0.2">
      <c r="A367" s="112"/>
      <c r="B367" s="113"/>
    </row>
    <row r="368" spans="1:2" x14ac:dyDescent="0.2">
      <c r="A368" s="110"/>
      <c r="B368" s="111"/>
    </row>
    <row r="369" spans="1:2" x14ac:dyDescent="0.2">
      <c r="A369" s="110"/>
      <c r="B369" s="111"/>
    </row>
    <row r="370" spans="1:2" x14ac:dyDescent="0.2">
      <c r="A370" s="110"/>
      <c r="B370" s="111"/>
    </row>
    <row r="371" spans="1:2" x14ac:dyDescent="0.2">
      <c r="A371" s="110"/>
      <c r="B371" s="111"/>
    </row>
    <row r="372" spans="1:2" x14ac:dyDescent="0.2">
      <c r="A372" s="110"/>
      <c r="B372" s="111"/>
    </row>
    <row r="373" spans="1:2" x14ac:dyDescent="0.2">
      <c r="A373" s="110"/>
      <c r="B373" s="111"/>
    </row>
    <row r="374" spans="1:2" x14ac:dyDescent="0.2">
      <c r="A374" s="110"/>
      <c r="B374" s="111"/>
    </row>
    <row r="375" spans="1:2" x14ac:dyDescent="0.2">
      <c r="A375" s="110"/>
      <c r="B375" s="111"/>
    </row>
    <row r="376" spans="1:2" x14ac:dyDescent="0.2">
      <c r="A376" s="110"/>
      <c r="B376" s="111"/>
    </row>
    <row r="377" spans="1:2" x14ac:dyDescent="0.2">
      <c r="A377" s="110"/>
      <c r="B377" s="111"/>
    </row>
    <row r="378" spans="1:2" x14ac:dyDescent="0.2">
      <c r="A378" s="110"/>
      <c r="B378" s="111"/>
    </row>
    <row r="379" spans="1:2" x14ac:dyDescent="0.2">
      <c r="A379" s="110"/>
      <c r="B379" s="111"/>
    </row>
    <row r="380" spans="1:2" x14ac:dyDescent="0.2">
      <c r="A380" s="110"/>
      <c r="B380" s="111"/>
    </row>
    <row r="381" spans="1:2" x14ac:dyDescent="0.2">
      <c r="A381" s="110"/>
      <c r="B381" s="111"/>
    </row>
    <row r="382" spans="1:2" x14ac:dyDescent="0.2">
      <c r="A382" s="110"/>
      <c r="B382" s="111"/>
    </row>
    <row r="383" spans="1:2" x14ac:dyDescent="0.2">
      <c r="A383" s="110"/>
      <c r="B383" s="111"/>
    </row>
    <row r="384" spans="1:2" x14ac:dyDescent="0.2">
      <c r="A384" s="110"/>
      <c r="B384" s="111"/>
    </row>
    <row r="385" spans="1:2" x14ac:dyDescent="0.2">
      <c r="A385" s="110"/>
      <c r="B385" s="111"/>
    </row>
    <row r="386" spans="1:2" x14ac:dyDescent="0.2">
      <c r="A386" s="110"/>
      <c r="B386" s="111"/>
    </row>
    <row r="387" spans="1:2" x14ac:dyDescent="0.2">
      <c r="A387" s="110"/>
      <c r="B387" s="111"/>
    </row>
    <row r="388" spans="1:2" x14ac:dyDescent="0.2">
      <c r="A388" s="110"/>
      <c r="B388" s="111"/>
    </row>
    <row r="389" spans="1:2" x14ac:dyDescent="0.2">
      <c r="A389" s="110"/>
      <c r="B389" s="111"/>
    </row>
    <row r="390" spans="1:2" x14ac:dyDescent="0.2">
      <c r="A390" s="110"/>
      <c r="B390" s="111"/>
    </row>
    <row r="391" spans="1:2" x14ac:dyDescent="0.2">
      <c r="A391" s="110"/>
      <c r="B391" s="111"/>
    </row>
    <row r="392" spans="1:2" x14ac:dyDescent="0.2">
      <c r="A392" s="110"/>
      <c r="B392" s="111"/>
    </row>
    <row r="393" spans="1:2" x14ac:dyDescent="0.2">
      <c r="A393" s="110"/>
      <c r="B393" s="111"/>
    </row>
    <row r="394" spans="1:2" x14ac:dyDescent="0.2">
      <c r="A394" s="110"/>
      <c r="B394" s="111"/>
    </row>
    <row r="395" spans="1:2" x14ac:dyDescent="0.2">
      <c r="A395" s="110"/>
      <c r="B395" s="111"/>
    </row>
    <row r="396" spans="1:2" x14ac:dyDescent="0.2">
      <c r="A396" s="110"/>
      <c r="B396" s="111"/>
    </row>
    <row r="397" spans="1:2" x14ac:dyDescent="0.2">
      <c r="A397" s="110"/>
      <c r="B397" s="111"/>
    </row>
    <row r="398" spans="1:2" x14ac:dyDescent="0.2">
      <c r="A398" s="110"/>
      <c r="B398" s="111"/>
    </row>
    <row r="399" spans="1:2" x14ac:dyDescent="0.2">
      <c r="A399" s="110"/>
      <c r="B399" s="111"/>
    </row>
    <row r="400" spans="1:2" x14ac:dyDescent="0.2">
      <c r="A400" s="110"/>
      <c r="B400" s="111"/>
    </row>
    <row r="401" spans="1:2" x14ac:dyDescent="0.2">
      <c r="A401" s="110"/>
      <c r="B401" s="111"/>
    </row>
    <row r="402" spans="1:2" x14ac:dyDescent="0.2">
      <c r="A402" s="110"/>
      <c r="B402" s="111"/>
    </row>
    <row r="403" spans="1:2" x14ac:dyDescent="0.2">
      <c r="A403" s="110"/>
      <c r="B403" s="111"/>
    </row>
    <row r="404" spans="1:2" x14ac:dyDescent="0.2">
      <c r="A404" s="110"/>
      <c r="B404" s="111"/>
    </row>
    <row r="405" spans="1:2" x14ac:dyDescent="0.2">
      <c r="A405" s="110"/>
      <c r="B405" s="111"/>
    </row>
    <row r="406" spans="1:2" x14ac:dyDescent="0.2">
      <c r="A406" s="110"/>
      <c r="B406" s="111"/>
    </row>
    <row r="407" spans="1:2" x14ac:dyDescent="0.2">
      <c r="A407" s="110"/>
      <c r="B407" s="111"/>
    </row>
    <row r="408" spans="1:2" x14ac:dyDescent="0.2">
      <c r="A408" s="110"/>
      <c r="B408" s="111"/>
    </row>
    <row r="409" spans="1:2" x14ac:dyDescent="0.2">
      <c r="A409" s="110"/>
      <c r="B409" s="111"/>
    </row>
    <row r="410" spans="1:2" x14ac:dyDescent="0.2">
      <c r="A410" s="110"/>
      <c r="B410" s="111"/>
    </row>
    <row r="411" spans="1:2" x14ac:dyDescent="0.2">
      <c r="A411" s="110"/>
      <c r="B411" s="111"/>
    </row>
    <row r="412" spans="1:2" x14ac:dyDescent="0.2">
      <c r="A412" s="110"/>
      <c r="B412" s="111"/>
    </row>
    <row r="413" spans="1:2" x14ac:dyDescent="0.2">
      <c r="A413" s="110"/>
      <c r="B413" s="111"/>
    </row>
    <row r="414" spans="1:2" x14ac:dyDescent="0.2">
      <c r="A414" s="110"/>
      <c r="B414" s="111"/>
    </row>
    <row r="415" spans="1:2" x14ac:dyDescent="0.2">
      <c r="A415" s="110"/>
      <c r="B415" s="111"/>
    </row>
    <row r="416" spans="1:2" x14ac:dyDescent="0.2">
      <c r="A416" s="110"/>
      <c r="B416" s="111"/>
    </row>
    <row r="417" spans="1:2" x14ac:dyDescent="0.2">
      <c r="A417" s="110"/>
      <c r="B417" s="111"/>
    </row>
    <row r="418" spans="1:2" x14ac:dyDescent="0.2">
      <c r="A418" s="110"/>
      <c r="B418" s="111"/>
    </row>
    <row r="419" spans="1:2" x14ac:dyDescent="0.2">
      <c r="A419" s="110"/>
      <c r="B419" s="111"/>
    </row>
    <row r="420" spans="1:2" x14ac:dyDescent="0.2">
      <c r="A420" s="110"/>
      <c r="B420" s="111"/>
    </row>
    <row r="421" spans="1:2" x14ac:dyDescent="0.2">
      <c r="A421" s="110"/>
      <c r="B421" s="111"/>
    </row>
    <row r="422" spans="1:2" x14ac:dyDescent="0.2">
      <c r="A422" s="110"/>
      <c r="B422" s="111"/>
    </row>
    <row r="423" spans="1:2" x14ac:dyDescent="0.2">
      <c r="A423" s="110"/>
      <c r="B423" s="111"/>
    </row>
    <row r="424" spans="1:2" x14ac:dyDescent="0.2">
      <c r="A424" s="110"/>
      <c r="B424" s="111"/>
    </row>
    <row r="425" spans="1:2" x14ac:dyDescent="0.2">
      <c r="A425" s="110"/>
      <c r="B425" s="111"/>
    </row>
    <row r="426" spans="1:2" x14ac:dyDescent="0.2">
      <c r="A426" s="110"/>
      <c r="B426" s="111"/>
    </row>
    <row r="427" spans="1:2" x14ac:dyDescent="0.2">
      <c r="A427" s="110"/>
      <c r="B427" s="111"/>
    </row>
    <row r="428" spans="1:2" x14ac:dyDescent="0.2">
      <c r="A428" s="110"/>
      <c r="B428" s="111"/>
    </row>
    <row r="429" spans="1:2" x14ac:dyDescent="0.2">
      <c r="A429" s="110"/>
      <c r="B429" s="111"/>
    </row>
    <row r="430" spans="1:2" x14ac:dyDescent="0.2">
      <c r="A430" s="110"/>
      <c r="B430" s="111"/>
    </row>
    <row r="431" spans="1:2" x14ac:dyDescent="0.2">
      <c r="A431" s="110"/>
      <c r="B431" s="111"/>
    </row>
    <row r="432" spans="1:2" x14ac:dyDescent="0.2">
      <c r="A432" s="110"/>
      <c r="B432" s="111"/>
    </row>
    <row r="433" spans="1:2" x14ac:dyDescent="0.2">
      <c r="A433" s="110"/>
      <c r="B433" s="111"/>
    </row>
    <row r="434" spans="1:2" x14ac:dyDescent="0.2">
      <c r="A434" s="110"/>
      <c r="B434" s="111"/>
    </row>
    <row r="435" spans="1:2" x14ac:dyDescent="0.2">
      <c r="A435" s="110"/>
      <c r="B435" s="111"/>
    </row>
    <row r="436" spans="1:2" x14ac:dyDescent="0.2">
      <c r="A436" s="110"/>
      <c r="B436" s="111"/>
    </row>
    <row r="437" spans="1:2" x14ac:dyDescent="0.2">
      <c r="A437" s="110"/>
      <c r="B437" s="111"/>
    </row>
    <row r="438" spans="1:2" x14ac:dyDescent="0.2">
      <c r="A438" s="110"/>
      <c r="B438" s="111"/>
    </row>
    <row r="439" spans="1:2" x14ac:dyDescent="0.2">
      <c r="A439" s="110"/>
      <c r="B439" s="111"/>
    </row>
    <row r="440" spans="1:2" x14ac:dyDescent="0.2">
      <c r="A440" s="110"/>
      <c r="B440" s="111"/>
    </row>
    <row r="441" spans="1:2" x14ac:dyDescent="0.2">
      <c r="A441" s="110"/>
      <c r="B441" s="111"/>
    </row>
    <row r="442" spans="1:2" x14ac:dyDescent="0.2">
      <c r="A442" s="110"/>
      <c r="B442" s="111"/>
    </row>
    <row r="443" spans="1:2" x14ac:dyDescent="0.2">
      <c r="A443" s="110"/>
      <c r="B443" s="111"/>
    </row>
    <row r="444" spans="1:2" x14ac:dyDescent="0.2">
      <c r="A444" s="110"/>
      <c r="B444" s="111"/>
    </row>
    <row r="445" spans="1:2" x14ac:dyDescent="0.2">
      <c r="A445" s="110"/>
      <c r="B445" s="111"/>
    </row>
    <row r="446" spans="1:2" x14ac:dyDescent="0.2">
      <c r="A446" s="110"/>
      <c r="B446" s="111"/>
    </row>
    <row r="447" spans="1:2" x14ac:dyDescent="0.2">
      <c r="A447" s="110"/>
      <c r="B447" s="111"/>
    </row>
    <row r="448" spans="1:2" x14ac:dyDescent="0.2">
      <c r="A448" s="110"/>
      <c r="B448" s="111"/>
    </row>
    <row r="449" spans="1:2" x14ac:dyDescent="0.2">
      <c r="A449" s="110"/>
      <c r="B449" s="111"/>
    </row>
    <row r="450" spans="1:2" x14ac:dyDescent="0.2">
      <c r="A450" s="110"/>
      <c r="B450" s="111"/>
    </row>
    <row r="451" spans="1:2" x14ac:dyDescent="0.2">
      <c r="A451" s="110"/>
      <c r="B451" s="111"/>
    </row>
    <row r="452" spans="1:2" x14ac:dyDescent="0.2">
      <c r="A452" s="110"/>
      <c r="B452" s="111"/>
    </row>
    <row r="453" spans="1:2" x14ac:dyDescent="0.2">
      <c r="A453" s="110"/>
      <c r="B453" s="111"/>
    </row>
    <row r="454" spans="1:2" x14ac:dyDescent="0.2">
      <c r="A454" s="110"/>
      <c r="B454" s="111"/>
    </row>
    <row r="455" spans="1:2" x14ac:dyDescent="0.2">
      <c r="A455" s="110"/>
      <c r="B455" s="111"/>
    </row>
    <row r="456" spans="1:2" x14ac:dyDescent="0.2">
      <c r="A456" s="110"/>
      <c r="B456" s="111"/>
    </row>
    <row r="457" spans="1:2" x14ac:dyDescent="0.2">
      <c r="A457" s="110"/>
      <c r="B457" s="111"/>
    </row>
    <row r="458" spans="1:2" x14ac:dyDescent="0.2">
      <c r="A458" s="110"/>
      <c r="B458" s="111"/>
    </row>
    <row r="459" spans="1:2" x14ac:dyDescent="0.2">
      <c r="A459" s="110"/>
      <c r="B459" s="111"/>
    </row>
    <row r="460" spans="1:2" x14ac:dyDescent="0.2">
      <c r="A460" s="110"/>
      <c r="B460" s="111"/>
    </row>
    <row r="461" spans="1:2" x14ac:dyDescent="0.2">
      <c r="A461" s="110"/>
      <c r="B461" s="111"/>
    </row>
    <row r="462" spans="1:2" x14ac:dyDescent="0.2">
      <c r="A462" s="110"/>
      <c r="B462" s="111"/>
    </row>
    <row r="463" spans="1:2" x14ac:dyDescent="0.2">
      <c r="A463" s="110"/>
      <c r="B463" s="111"/>
    </row>
    <row r="464" spans="1:2" x14ac:dyDescent="0.2">
      <c r="A464" s="110"/>
      <c r="B464" s="111"/>
    </row>
    <row r="465" spans="1:2" x14ac:dyDescent="0.2">
      <c r="A465" s="110"/>
      <c r="B465" s="111"/>
    </row>
    <row r="466" spans="1:2" x14ac:dyDescent="0.2">
      <c r="A466" s="110"/>
      <c r="B466" s="111"/>
    </row>
    <row r="467" spans="1:2" x14ac:dyDescent="0.2">
      <c r="A467" s="110"/>
      <c r="B467" s="111"/>
    </row>
    <row r="468" spans="1:2" x14ac:dyDescent="0.2">
      <c r="A468" s="110"/>
      <c r="B468" s="111"/>
    </row>
    <row r="469" spans="1:2" x14ac:dyDescent="0.2">
      <c r="A469" s="110"/>
      <c r="B469" s="111"/>
    </row>
    <row r="470" spans="1:2" x14ac:dyDescent="0.2">
      <c r="A470" s="110"/>
      <c r="B470" s="111"/>
    </row>
    <row r="471" spans="1:2" x14ac:dyDescent="0.2">
      <c r="A471" s="110"/>
      <c r="B471" s="111"/>
    </row>
    <row r="472" spans="1:2" x14ac:dyDescent="0.2">
      <c r="A472" s="110"/>
      <c r="B472" s="111"/>
    </row>
    <row r="473" spans="1:2" x14ac:dyDescent="0.2">
      <c r="A473" s="110"/>
      <c r="B473" s="111"/>
    </row>
    <row r="474" spans="1:2" x14ac:dyDescent="0.2">
      <c r="A474" s="110"/>
      <c r="B474" s="111"/>
    </row>
    <row r="475" spans="1:2" x14ac:dyDescent="0.2">
      <c r="A475" s="110"/>
      <c r="B475" s="111"/>
    </row>
    <row r="476" spans="1:2" x14ac:dyDescent="0.2">
      <c r="A476" s="110"/>
      <c r="B476" s="111"/>
    </row>
    <row r="477" spans="1:2" x14ac:dyDescent="0.2">
      <c r="A477" s="110"/>
      <c r="B477" s="111"/>
    </row>
    <row r="478" spans="1:2" x14ac:dyDescent="0.2">
      <c r="A478" s="110"/>
      <c r="B478" s="111"/>
    </row>
    <row r="479" spans="1:2" x14ac:dyDescent="0.2">
      <c r="A479" s="110"/>
      <c r="B479" s="111"/>
    </row>
    <row r="480" spans="1:2" x14ac:dyDescent="0.2">
      <c r="A480" s="110"/>
      <c r="B480" s="111"/>
    </row>
    <row r="481" spans="1:2" x14ac:dyDescent="0.2">
      <c r="A481" s="110"/>
      <c r="B481" s="111"/>
    </row>
    <row r="482" spans="1:2" x14ac:dyDescent="0.2">
      <c r="A482" s="110"/>
      <c r="B482" s="111"/>
    </row>
    <row r="483" spans="1:2" x14ac:dyDescent="0.2">
      <c r="A483" s="110"/>
      <c r="B483" s="111"/>
    </row>
    <row r="484" spans="1:2" x14ac:dyDescent="0.2">
      <c r="A484" s="110"/>
      <c r="B484" s="111"/>
    </row>
    <row r="485" spans="1:2" x14ac:dyDescent="0.2">
      <c r="A485" s="110"/>
      <c r="B485" s="111"/>
    </row>
    <row r="486" spans="1:2" x14ac:dyDescent="0.2">
      <c r="A486" s="110"/>
      <c r="B486" s="111"/>
    </row>
    <row r="487" spans="1:2" x14ac:dyDescent="0.2">
      <c r="A487" s="110"/>
      <c r="B487" s="111"/>
    </row>
    <row r="488" spans="1:2" x14ac:dyDescent="0.2">
      <c r="A488" s="110"/>
      <c r="B488" s="111"/>
    </row>
    <row r="489" spans="1:2" x14ac:dyDescent="0.2">
      <c r="A489" s="110"/>
      <c r="B489" s="111"/>
    </row>
    <row r="490" spans="1:2" x14ac:dyDescent="0.2">
      <c r="A490" s="110"/>
      <c r="B490" s="111"/>
    </row>
    <row r="491" spans="1:2" x14ac:dyDescent="0.2">
      <c r="A491" s="110"/>
      <c r="B491" s="111"/>
    </row>
    <row r="492" spans="1:2" x14ac:dyDescent="0.2">
      <c r="A492" s="110"/>
      <c r="B492" s="111"/>
    </row>
    <row r="493" spans="1:2" x14ac:dyDescent="0.2">
      <c r="A493" s="110"/>
      <c r="B493" s="111"/>
    </row>
    <row r="494" spans="1:2" x14ac:dyDescent="0.2">
      <c r="A494" s="110"/>
      <c r="B494" s="111"/>
    </row>
    <row r="495" spans="1:2" x14ac:dyDescent="0.2">
      <c r="A495" s="110"/>
      <c r="B495" s="111"/>
    </row>
    <row r="496" spans="1:2" x14ac:dyDescent="0.2">
      <c r="A496" s="110"/>
      <c r="B496" s="111"/>
    </row>
    <row r="497" spans="1:2" x14ac:dyDescent="0.2">
      <c r="A497" s="110"/>
      <c r="B497" s="111"/>
    </row>
    <row r="498" spans="1:2" x14ac:dyDescent="0.2">
      <c r="A498" s="110"/>
      <c r="B498" s="111"/>
    </row>
    <row r="499" spans="1:2" x14ac:dyDescent="0.2">
      <c r="A499" s="110"/>
      <c r="B499" s="111"/>
    </row>
    <row r="500" spans="1:2" x14ac:dyDescent="0.2">
      <c r="A500" s="110"/>
      <c r="B500" s="111"/>
    </row>
    <row r="501" spans="1:2" x14ac:dyDescent="0.2">
      <c r="A501" s="110"/>
      <c r="B501" s="111"/>
    </row>
    <row r="502" spans="1:2" x14ac:dyDescent="0.2">
      <c r="A502" s="110"/>
      <c r="B502" s="111"/>
    </row>
    <row r="503" spans="1:2" x14ac:dyDescent="0.2">
      <c r="A503" s="110"/>
      <c r="B503" s="111"/>
    </row>
    <row r="504" spans="1:2" x14ac:dyDescent="0.2">
      <c r="A504" s="110"/>
      <c r="B504" s="111"/>
    </row>
    <row r="505" spans="1:2" x14ac:dyDescent="0.2">
      <c r="A505" s="110"/>
      <c r="B505" s="111"/>
    </row>
    <row r="506" spans="1:2" x14ac:dyDescent="0.2">
      <c r="A506" s="110"/>
      <c r="B506" s="111"/>
    </row>
    <row r="507" spans="1:2" x14ac:dyDescent="0.2">
      <c r="A507" s="110"/>
      <c r="B507" s="111"/>
    </row>
    <row r="508" spans="1:2" x14ac:dyDescent="0.2">
      <c r="A508" s="110"/>
      <c r="B508" s="111"/>
    </row>
    <row r="509" spans="1:2" x14ac:dyDescent="0.2">
      <c r="A509" s="110"/>
      <c r="B509" s="111"/>
    </row>
    <row r="510" spans="1:2" x14ac:dyDescent="0.2">
      <c r="A510" s="110"/>
      <c r="B510" s="111"/>
    </row>
    <row r="511" spans="1:2" x14ac:dyDescent="0.2">
      <c r="A511" s="110"/>
      <c r="B511" s="111"/>
    </row>
    <row r="512" spans="1:2" x14ac:dyDescent="0.2">
      <c r="A512" s="110"/>
      <c r="B512" s="111"/>
    </row>
    <row r="513" spans="1:2" x14ac:dyDescent="0.2">
      <c r="A513" s="110"/>
      <c r="B513" s="111"/>
    </row>
    <row r="514" spans="1:2" x14ac:dyDescent="0.2">
      <c r="A514" s="110"/>
      <c r="B514" s="111"/>
    </row>
    <row r="515" spans="1:2" x14ac:dyDescent="0.2">
      <c r="A515" s="110"/>
      <c r="B515" s="111"/>
    </row>
    <row r="516" spans="1:2" x14ac:dyDescent="0.2">
      <c r="A516" s="110"/>
      <c r="B516" s="111"/>
    </row>
    <row r="517" spans="1:2" x14ac:dyDescent="0.2">
      <c r="A517" s="110"/>
      <c r="B517" s="111"/>
    </row>
    <row r="518" spans="1:2" x14ac:dyDescent="0.2">
      <c r="A518" s="110"/>
      <c r="B518" s="111"/>
    </row>
    <row r="519" spans="1:2" x14ac:dyDescent="0.2">
      <c r="A519" s="110"/>
      <c r="B519" s="111"/>
    </row>
    <row r="520" spans="1:2" x14ac:dyDescent="0.2">
      <c r="A520" s="110"/>
      <c r="B520" s="111"/>
    </row>
    <row r="521" spans="1:2" x14ac:dyDescent="0.2">
      <c r="A521" s="110"/>
      <c r="B521" s="111"/>
    </row>
    <row r="522" spans="1:2" x14ac:dyDescent="0.2">
      <c r="A522" s="110"/>
      <c r="B522" s="111"/>
    </row>
    <row r="523" spans="1:2" x14ac:dyDescent="0.2">
      <c r="A523" s="110"/>
      <c r="B523" s="111"/>
    </row>
    <row r="524" spans="1:2" x14ac:dyDescent="0.2">
      <c r="A524" s="110"/>
      <c r="B524" s="111"/>
    </row>
    <row r="525" spans="1:2" x14ac:dyDescent="0.2">
      <c r="A525" s="110"/>
      <c r="B525" s="111"/>
    </row>
    <row r="526" spans="1:2" x14ac:dyDescent="0.2">
      <c r="A526" s="110"/>
      <c r="B526" s="111"/>
    </row>
    <row r="527" spans="1:2" x14ac:dyDescent="0.2">
      <c r="A527" s="110"/>
      <c r="B527" s="111"/>
    </row>
    <row r="528" spans="1:2" x14ac:dyDescent="0.2">
      <c r="A528" s="110"/>
      <c r="B528" s="111"/>
    </row>
    <row r="529" spans="1:2" x14ac:dyDescent="0.2">
      <c r="A529" s="110"/>
      <c r="B529" s="111"/>
    </row>
    <row r="530" spans="1:2" x14ac:dyDescent="0.2">
      <c r="A530" s="110"/>
      <c r="B530" s="111"/>
    </row>
    <row r="531" spans="1:2" x14ac:dyDescent="0.2">
      <c r="A531" s="110"/>
      <c r="B531" s="111"/>
    </row>
    <row r="532" spans="1:2" x14ac:dyDescent="0.2">
      <c r="A532" s="110"/>
      <c r="B532" s="111"/>
    </row>
    <row r="533" spans="1:2" x14ac:dyDescent="0.2">
      <c r="A533" s="110"/>
      <c r="B533" s="111"/>
    </row>
    <row r="534" spans="1:2" x14ac:dyDescent="0.2">
      <c r="A534" s="110"/>
      <c r="B534" s="111"/>
    </row>
    <row r="535" spans="1:2" x14ac:dyDescent="0.2">
      <c r="A535" s="110"/>
      <c r="B535" s="111"/>
    </row>
    <row r="536" spans="1:2" x14ac:dyDescent="0.2">
      <c r="A536" s="110"/>
      <c r="B536" s="111"/>
    </row>
    <row r="537" spans="1:2" x14ac:dyDescent="0.2">
      <c r="A537" s="110"/>
      <c r="B537" s="111"/>
    </row>
    <row r="538" spans="1:2" x14ac:dyDescent="0.2">
      <c r="A538" s="110"/>
      <c r="B538" s="111"/>
    </row>
    <row r="539" spans="1:2" x14ac:dyDescent="0.2">
      <c r="A539" s="110"/>
      <c r="B539" s="111"/>
    </row>
    <row r="540" spans="1:2" x14ac:dyDescent="0.2">
      <c r="A540" s="110"/>
      <c r="B540" s="111"/>
    </row>
    <row r="541" spans="1:2" x14ac:dyDescent="0.2">
      <c r="A541" s="110"/>
      <c r="B541" s="111"/>
    </row>
    <row r="542" spans="1:2" x14ac:dyDescent="0.2">
      <c r="A542" s="110"/>
      <c r="B542" s="111"/>
    </row>
    <row r="543" spans="1:2" x14ac:dyDescent="0.2">
      <c r="A543" s="110"/>
      <c r="B543" s="111"/>
    </row>
    <row r="544" spans="1:2" x14ac:dyDescent="0.2">
      <c r="A544" s="110"/>
      <c r="B544" s="111"/>
    </row>
    <row r="545" spans="1:2" x14ac:dyDescent="0.2">
      <c r="A545" s="110"/>
      <c r="B545" s="111"/>
    </row>
    <row r="546" spans="1:2" x14ac:dyDescent="0.2">
      <c r="A546" s="110"/>
      <c r="B546" s="111"/>
    </row>
    <row r="547" spans="1:2" x14ac:dyDescent="0.2">
      <c r="A547" s="110"/>
      <c r="B547" s="111"/>
    </row>
    <row r="548" spans="1:2" x14ac:dyDescent="0.2">
      <c r="A548" s="110"/>
      <c r="B548" s="111"/>
    </row>
    <row r="549" spans="1:2" x14ac:dyDescent="0.2">
      <c r="A549" s="110"/>
      <c r="B549" s="111"/>
    </row>
    <row r="550" spans="1:2" x14ac:dyDescent="0.2">
      <c r="A550" s="110"/>
      <c r="B550" s="111"/>
    </row>
    <row r="551" spans="1:2" x14ac:dyDescent="0.2">
      <c r="A551" s="110"/>
      <c r="B551" s="111"/>
    </row>
    <row r="552" spans="1:2" x14ac:dyDescent="0.2">
      <c r="A552" s="110"/>
      <c r="B552" s="111"/>
    </row>
    <row r="553" spans="1:2" x14ac:dyDescent="0.2">
      <c r="A553" s="110"/>
      <c r="B553" s="111"/>
    </row>
    <row r="554" spans="1:2" x14ac:dyDescent="0.2">
      <c r="A554" s="110"/>
      <c r="B554" s="111"/>
    </row>
    <row r="555" spans="1:2" x14ac:dyDescent="0.2">
      <c r="A555" s="110"/>
      <c r="B555" s="111"/>
    </row>
    <row r="556" spans="1:2" x14ac:dyDescent="0.2">
      <c r="A556" s="110"/>
      <c r="B556" s="111"/>
    </row>
    <row r="557" spans="1:2" x14ac:dyDescent="0.2">
      <c r="A557" s="110"/>
      <c r="B557" s="111"/>
    </row>
    <row r="558" spans="1:2" x14ac:dyDescent="0.2">
      <c r="A558" s="110"/>
      <c r="B558" s="111"/>
    </row>
    <row r="559" spans="1:2" x14ac:dyDescent="0.2">
      <c r="A559" s="110"/>
      <c r="B559" s="111"/>
    </row>
    <row r="560" spans="1:2" x14ac:dyDescent="0.2">
      <c r="A560" s="110"/>
      <c r="B560" s="111"/>
    </row>
    <row r="561" spans="1:2" x14ac:dyDescent="0.2">
      <c r="A561" s="110"/>
      <c r="B561" s="111"/>
    </row>
    <row r="562" spans="1:2" x14ac:dyDescent="0.2">
      <c r="A562" s="110"/>
      <c r="B562" s="111"/>
    </row>
    <row r="563" spans="1:2" x14ac:dyDescent="0.2">
      <c r="A563" s="110"/>
      <c r="B563" s="111"/>
    </row>
    <row r="564" spans="1:2" x14ac:dyDescent="0.2">
      <c r="A564" s="110"/>
      <c r="B564" s="111"/>
    </row>
    <row r="565" spans="1:2" x14ac:dyDescent="0.2">
      <c r="A565" s="110"/>
      <c r="B565" s="111"/>
    </row>
    <row r="566" spans="1:2" x14ac:dyDescent="0.2">
      <c r="A566" s="110"/>
      <c r="B566" s="111"/>
    </row>
    <row r="567" spans="1:2" x14ac:dyDescent="0.2">
      <c r="A567" s="110"/>
      <c r="B567" s="111"/>
    </row>
    <row r="568" spans="1:2" x14ac:dyDescent="0.2">
      <c r="A568" s="110"/>
      <c r="B568" s="111"/>
    </row>
    <row r="569" spans="1:2" x14ac:dyDescent="0.2">
      <c r="A569" s="110"/>
      <c r="B569" s="111"/>
    </row>
    <row r="570" spans="1:2" x14ac:dyDescent="0.2">
      <c r="A570" s="110"/>
      <c r="B570" s="111"/>
    </row>
    <row r="571" spans="1:2" x14ac:dyDescent="0.2">
      <c r="A571" s="110"/>
      <c r="B571" s="111"/>
    </row>
    <row r="572" spans="1:2" x14ac:dyDescent="0.2">
      <c r="A572" s="110"/>
      <c r="B572" s="111"/>
    </row>
    <row r="573" spans="1:2" x14ac:dyDescent="0.2">
      <c r="A573" s="110"/>
      <c r="B573" s="111"/>
    </row>
    <row r="574" spans="1:2" x14ac:dyDescent="0.2">
      <c r="A574" s="110"/>
      <c r="B574" s="111"/>
    </row>
    <row r="575" spans="1:2" x14ac:dyDescent="0.2">
      <c r="A575" s="110"/>
      <c r="B575" s="111"/>
    </row>
    <row r="576" spans="1:2" x14ac:dyDescent="0.2">
      <c r="A576" s="110"/>
      <c r="B576" s="111"/>
    </row>
    <row r="577" spans="1:2" x14ac:dyDescent="0.2">
      <c r="A577" s="110"/>
      <c r="B577" s="111"/>
    </row>
    <row r="578" spans="1:2" x14ac:dyDescent="0.2">
      <c r="A578" s="110"/>
      <c r="B578" s="111"/>
    </row>
    <row r="579" spans="1:2" x14ac:dyDescent="0.2">
      <c r="A579" s="110"/>
      <c r="B579" s="111"/>
    </row>
    <row r="580" spans="1:2" x14ac:dyDescent="0.2">
      <c r="A580" s="110"/>
      <c r="B580" s="111"/>
    </row>
    <row r="581" spans="1:2" x14ac:dyDescent="0.2">
      <c r="A581" s="110"/>
      <c r="B581" s="111"/>
    </row>
    <row r="582" spans="1:2" x14ac:dyDescent="0.2">
      <c r="A582" s="110"/>
      <c r="B582" s="111"/>
    </row>
    <row r="583" spans="1:2" x14ac:dyDescent="0.2">
      <c r="A583" s="110"/>
      <c r="B583" s="111"/>
    </row>
    <row r="584" spans="1:2" x14ac:dyDescent="0.2">
      <c r="A584" s="110"/>
      <c r="B584" s="111"/>
    </row>
    <row r="585" spans="1:2" x14ac:dyDescent="0.2">
      <c r="A585" s="110"/>
      <c r="B585" s="111"/>
    </row>
    <row r="586" spans="1:2" x14ac:dyDescent="0.2">
      <c r="A586" s="110"/>
      <c r="B586" s="111"/>
    </row>
    <row r="587" spans="1:2" x14ac:dyDescent="0.2">
      <c r="A587" s="110"/>
      <c r="B587" s="111"/>
    </row>
    <row r="588" spans="1:2" x14ac:dyDescent="0.2">
      <c r="A588" s="110"/>
      <c r="B588" s="111"/>
    </row>
    <row r="589" spans="1:2" x14ac:dyDescent="0.2">
      <c r="A589" s="110"/>
      <c r="B589" s="111"/>
    </row>
    <row r="590" spans="1:2" x14ac:dyDescent="0.2">
      <c r="A590" s="110"/>
      <c r="B590" s="111"/>
    </row>
    <row r="591" spans="1:2" x14ac:dyDescent="0.2">
      <c r="A591" s="110"/>
      <c r="B591" s="111"/>
    </row>
    <row r="592" spans="1:2" x14ac:dyDescent="0.2">
      <c r="A592" s="110"/>
      <c r="B592" s="111"/>
    </row>
    <row r="593" spans="1:2" x14ac:dyDescent="0.2">
      <c r="A593" s="110"/>
      <c r="B593" s="111"/>
    </row>
    <row r="594" spans="1:2" x14ac:dyDescent="0.2">
      <c r="A594" s="110"/>
      <c r="B594" s="111"/>
    </row>
    <row r="595" spans="1:2" x14ac:dyDescent="0.2">
      <c r="A595" s="110"/>
      <c r="B595" s="111"/>
    </row>
    <row r="596" spans="1:2" x14ac:dyDescent="0.2">
      <c r="A596" s="110"/>
      <c r="B596" s="111"/>
    </row>
    <row r="597" spans="1:2" x14ac:dyDescent="0.2">
      <c r="A597" s="110"/>
      <c r="B597" s="111"/>
    </row>
    <row r="598" spans="1:2" x14ac:dyDescent="0.2">
      <c r="A598" s="110"/>
      <c r="B598" s="111"/>
    </row>
    <row r="599" spans="1:2" x14ac:dyDescent="0.2">
      <c r="A599" s="110"/>
      <c r="B599" s="111"/>
    </row>
    <row r="600" spans="1:2" x14ac:dyDescent="0.2">
      <c r="A600" s="110"/>
      <c r="B600" s="111"/>
    </row>
    <row r="601" spans="1:2" x14ac:dyDescent="0.2">
      <c r="A601" s="110"/>
      <c r="B601" s="111"/>
    </row>
    <row r="602" spans="1:2" x14ac:dyDescent="0.2">
      <c r="A602" s="110"/>
      <c r="B602" s="111"/>
    </row>
    <row r="603" spans="1:2" x14ac:dyDescent="0.2">
      <c r="A603" s="110"/>
      <c r="B603" s="111"/>
    </row>
    <row r="604" spans="1:2" x14ac:dyDescent="0.2">
      <c r="A604" s="110"/>
      <c r="B604" s="111"/>
    </row>
    <row r="605" spans="1:2" x14ac:dyDescent="0.2">
      <c r="A605" s="110"/>
      <c r="B605" s="111"/>
    </row>
    <row r="606" spans="1:2" x14ac:dyDescent="0.2">
      <c r="A606" s="110"/>
      <c r="B606" s="111"/>
    </row>
    <row r="607" spans="1:2" x14ac:dyDescent="0.2">
      <c r="A607" s="110"/>
      <c r="B607" s="111"/>
    </row>
    <row r="608" spans="1:2" x14ac:dyDescent="0.2">
      <c r="A608" s="110"/>
      <c r="B608" s="111"/>
    </row>
    <row r="609" spans="1:2" x14ac:dyDescent="0.2">
      <c r="A609" s="110"/>
      <c r="B609" s="111"/>
    </row>
    <row r="610" spans="1:2" x14ac:dyDescent="0.2">
      <c r="A610" s="110"/>
      <c r="B610" s="111"/>
    </row>
    <row r="611" spans="1:2" x14ac:dyDescent="0.2">
      <c r="A611" s="110"/>
      <c r="B611" s="111"/>
    </row>
    <row r="612" spans="1:2" x14ac:dyDescent="0.2">
      <c r="A612" s="110"/>
      <c r="B612" s="111"/>
    </row>
    <row r="613" spans="1:2" x14ac:dyDescent="0.2">
      <c r="A613" s="110"/>
      <c r="B613" s="111"/>
    </row>
    <row r="614" spans="1:2" x14ac:dyDescent="0.2">
      <c r="A614" s="110"/>
      <c r="B614" s="111"/>
    </row>
    <row r="615" spans="1:2" x14ac:dyDescent="0.2">
      <c r="A615" s="110"/>
      <c r="B615" s="111"/>
    </row>
    <row r="616" spans="1:2" x14ac:dyDescent="0.2">
      <c r="A616" s="110"/>
      <c r="B616" s="111"/>
    </row>
    <row r="617" spans="1:2" x14ac:dyDescent="0.2">
      <c r="A617" s="110"/>
      <c r="B617" s="111"/>
    </row>
    <row r="618" spans="1:2" x14ac:dyDescent="0.2">
      <c r="A618" s="110"/>
      <c r="B618" s="111"/>
    </row>
    <row r="619" spans="1:2" x14ac:dyDescent="0.2">
      <c r="A619" s="110"/>
      <c r="B619" s="111"/>
    </row>
    <row r="620" spans="1:2" x14ac:dyDescent="0.2">
      <c r="A620" s="110"/>
      <c r="B620" s="111"/>
    </row>
    <row r="621" spans="1:2" x14ac:dyDescent="0.2">
      <c r="A621" s="110"/>
      <c r="B621" s="111"/>
    </row>
    <row r="622" spans="1:2" x14ac:dyDescent="0.2">
      <c r="A622" s="110"/>
      <c r="B622" s="111"/>
    </row>
    <row r="623" spans="1:2" x14ac:dyDescent="0.2">
      <c r="A623" s="110"/>
      <c r="B623" s="111"/>
    </row>
    <row r="624" spans="1:2" x14ac:dyDescent="0.2">
      <c r="A624" s="110"/>
      <c r="B624" s="111"/>
    </row>
    <row r="625" spans="1:2" x14ac:dyDescent="0.2">
      <c r="A625" s="110"/>
      <c r="B625" s="111"/>
    </row>
    <row r="626" spans="1:2" x14ac:dyDescent="0.2">
      <c r="A626" s="110"/>
      <c r="B626" s="111"/>
    </row>
    <row r="627" spans="1:2" x14ac:dyDescent="0.2">
      <c r="A627" s="110"/>
      <c r="B627" s="111"/>
    </row>
    <row r="628" spans="1:2" x14ac:dyDescent="0.2">
      <c r="A628" s="110"/>
      <c r="B628" s="111"/>
    </row>
    <row r="629" spans="1:2" x14ac:dyDescent="0.2">
      <c r="A629" s="110"/>
      <c r="B629" s="111"/>
    </row>
    <row r="630" spans="1:2" x14ac:dyDescent="0.2">
      <c r="A630" s="110"/>
      <c r="B630" s="111"/>
    </row>
    <row r="631" spans="1:2" x14ac:dyDescent="0.2">
      <c r="A631" s="110"/>
      <c r="B631" s="111"/>
    </row>
    <row r="632" spans="1:2" x14ac:dyDescent="0.2">
      <c r="A632" s="110"/>
      <c r="B632" s="111"/>
    </row>
    <row r="633" spans="1:2" x14ac:dyDescent="0.2">
      <c r="A633" s="110"/>
      <c r="B633" s="111"/>
    </row>
    <row r="634" spans="1:2" x14ac:dyDescent="0.2">
      <c r="A634" s="110"/>
      <c r="B634" s="111"/>
    </row>
    <row r="635" spans="1:2" x14ac:dyDescent="0.2">
      <c r="A635" s="110"/>
      <c r="B635" s="111"/>
    </row>
    <row r="636" spans="1:2" x14ac:dyDescent="0.2">
      <c r="A636" s="110"/>
      <c r="B636" s="111"/>
    </row>
    <row r="637" spans="1:2" x14ac:dyDescent="0.2">
      <c r="A637" s="110"/>
      <c r="B637" s="111"/>
    </row>
    <row r="638" spans="1:2" x14ac:dyDescent="0.2">
      <c r="A638" s="110"/>
      <c r="B638" s="111"/>
    </row>
    <row r="639" spans="1:2" x14ac:dyDescent="0.2">
      <c r="A639" s="110"/>
      <c r="B639" s="111"/>
    </row>
    <row r="640" spans="1:2" x14ac:dyDescent="0.2">
      <c r="A640" s="110"/>
      <c r="B640" s="111"/>
    </row>
    <row r="641" spans="1:2" x14ac:dyDescent="0.2">
      <c r="A641" s="110"/>
      <c r="B641" s="111"/>
    </row>
    <row r="642" spans="1:2" x14ac:dyDescent="0.2">
      <c r="A642" s="110"/>
      <c r="B642" s="111"/>
    </row>
    <row r="643" spans="1:2" x14ac:dyDescent="0.2">
      <c r="A643" s="110"/>
      <c r="B643" s="111"/>
    </row>
    <row r="644" spans="1:2" x14ac:dyDescent="0.2">
      <c r="A644" s="110"/>
      <c r="B644" s="111"/>
    </row>
    <row r="645" spans="1:2" x14ac:dyDescent="0.2">
      <c r="A645" s="110"/>
      <c r="B645" s="111"/>
    </row>
    <row r="646" spans="1:2" x14ac:dyDescent="0.2">
      <c r="A646" s="110"/>
      <c r="B646" s="111"/>
    </row>
    <row r="647" spans="1:2" x14ac:dyDescent="0.2">
      <c r="A647" s="110"/>
      <c r="B647" s="111"/>
    </row>
    <row r="648" spans="1:2" x14ac:dyDescent="0.2">
      <c r="A648" s="110"/>
      <c r="B648" s="111"/>
    </row>
    <row r="649" spans="1:2" x14ac:dyDescent="0.2">
      <c r="A649" s="110"/>
      <c r="B649" s="111"/>
    </row>
    <row r="650" spans="1:2" x14ac:dyDescent="0.2">
      <c r="A650" s="110"/>
      <c r="B650" s="111"/>
    </row>
    <row r="651" spans="1:2" x14ac:dyDescent="0.2">
      <c r="A651" s="110"/>
      <c r="B651" s="111"/>
    </row>
    <row r="652" spans="1:2" x14ac:dyDescent="0.2">
      <c r="A652" s="110"/>
      <c r="B652" s="111"/>
    </row>
    <row r="653" spans="1:2" x14ac:dyDescent="0.2">
      <c r="A653" s="110"/>
      <c r="B653" s="111"/>
    </row>
    <row r="654" spans="1:2" x14ac:dyDescent="0.2">
      <c r="A654" s="110"/>
      <c r="B654" s="111"/>
    </row>
    <row r="655" spans="1:2" x14ac:dyDescent="0.2">
      <c r="A655" s="110"/>
      <c r="B655" s="111"/>
    </row>
    <row r="656" spans="1:2" x14ac:dyDescent="0.2">
      <c r="A656" s="110"/>
      <c r="B656" s="111"/>
    </row>
    <row r="657" spans="1:2" x14ac:dyDescent="0.2">
      <c r="A657" s="110"/>
      <c r="B657" s="111"/>
    </row>
    <row r="658" spans="1:2" x14ac:dyDescent="0.2">
      <c r="A658" s="110"/>
      <c r="B658" s="111"/>
    </row>
    <row r="659" spans="1:2" x14ac:dyDescent="0.2">
      <c r="A659" s="110"/>
      <c r="B659" s="111"/>
    </row>
    <row r="660" spans="1:2" x14ac:dyDescent="0.2">
      <c r="A660" s="110"/>
      <c r="B660" s="111"/>
    </row>
    <row r="661" spans="1:2" x14ac:dyDescent="0.2">
      <c r="A661" s="110"/>
      <c r="B661" s="111"/>
    </row>
    <row r="662" spans="1:2" x14ac:dyDescent="0.2">
      <c r="A662" s="110"/>
      <c r="B662" s="111"/>
    </row>
    <row r="663" spans="1:2" x14ac:dyDescent="0.2">
      <c r="A663" s="110"/>
      <c r="B663" s="111"/>
    </row>
    <row r="664" spans="1:2" x14ac:dyDescent="0.2">
      <c r="A664" s="110"/>
      <c r="B664" s="111"/>
    </row>
    <row r="665" spans="1:2" x14ac:dyDescent="0.2">
      <c r="A665" s="110"/>
      <c r="B665" s="111"/>
    </row>
    <row r="666" spans="1:2" x14ac:dyDescent="0.2">
      <c r="A666" s="110"/>
      <c r="B666" s="111"/>
    </row>
    <row r="667" spans="1:2" x14ac:dyDescent="0.2">
      <c r="A667" s="110"/>
      <c r="B667" s="111"/>
    </row>
    <row r="668" spans="1:2" x14ac:dyDescent="0.2">
      <c r="A668" s="110"/>
      <c r="B668" s="111"/>
    </row>
    <row r="669" spans="1:2" x14ac:dyDescent="0.2">
      <c r="A669" s="110"/>
      <c r="B669" s="111"/>
    </row>
    <row r="670" spans="1:2" x14ac:dyDescent="0.2">
      <c r="A670" s="110"/>
      <c r="B670" s="111"/>
    </row>
    <row r="671" spans="1:2" x14ac:dyDescent="0.2">
      <c r="A671" s="110"/>
      <c r="B671" s="111"/>
    </row>
    <row r="672" spans="1:2" x14ac:dyDescent="0.2">
      <c r="A672" s="110"/>
      <c r="B672" s="111"/>
    </row>
    <row r="673" spans="1:2" x14ac:dyDescent="0.2">
      <c r="A673" s="110"/>
      <c r="B673" s="111"/>
    </row>
    <row r="674" spans="1:2" x14ac:dyDescent="0.2">
      <c r="A674" s="110"/>
      <c r="B674" s="111"/>
    </row>
    <row r="675" spans="1:2" x14ac:dyDescent="0.2">
      <c r="A675" s="110"/>
      <c r="B675" s="111"/>
    </row>
    <row r="676" spans="1:2" x14ac:dyDescent="0.2">
      <c r="A676" s="110"/>
      <c r="B676" s="111"/>
    </row>
    <row r="677" spans="1:2" x14ac:dyDescent="0.2">
      <c r="A677" s="110"/>
      <c r="B677" s="111"/>
    </row>
    <row r="678" spans="1:2" x14ac:dyDescent="0.2">
      <c r="A678" s="110"/>
      <c r="B678" s="111"/>
    </row>
    <row r="679" spans="1:2" x14ac:dyDescent="0.2">
      <c r="A679" s="110"/>
      <c r="B679" s="111"/>
    </row>
    <row r="680" spans="1:2" x14ac:dyDescent="0.2">
      <c r="A680" s="110"/>
      <c r="B680" s="111"/>
    </row>
    <row r="681" spans="1:2" x14ac:dyDescent="0.2">
      <c r="A681" s="110"/>
      <c r="B681" s="111"/>
    </row>
    <row r="682" spans="1:2" x14ac:dyDescent="0.2">
      <c r="A682" s="110"/>
      <c r="B682" s="111"/>
    </row>
    <row r="683" spans="1:2" x14ac:dyDescent="0.2">
      <c r="A683" s="110"/>
      <c r="B683" s="111"/>
    </row>
    <row r="684" spans="1:2" x14ac:dyDescent="0.2">
      <c r="A684" s="110"/>
      <c r="B684" s="111"/>
    </row>
    <row r="685" spans="1:2" x14ac:dyDescent="0.2">
      <c r="A685" s="110"/>
      <c r="B685" s="111"/>
    </row>
    <row r="686" spans="1:2" x14ac:dyDescent="0.2">
      <c r="A686" s="110"/>
      <c r="B686" s="111"/>
    </row>
    <row r="687" spans="1:2" x14ac:dyDescent="0.2">
      <c r="A687" s="110"/>
      <c r="B687" s="111"/>
    </row>
    <row r="688" spans="1:2" x14ac:dyDescent="0.2">
      <c r="A688" s="110"/>
      <c r="B688" s="111"/>
    </row>
    <row r="689" spans="1:2" x14ac:dyDescent="0.2">
      <c r="A689" s="110"/>
      <c r="B689" s="111"/>
    </row>
    <row r="690" spans="1:2" x14ac:dyDescent="0.2">
      <c r="A690" s="110"/>
      <c r="B690" s="111"/>
    </row>
    <row r="691" spans="1:2" x14ac:dyDescent="0.2">
      <c r="A691" s="110"/>
      <c r="B691" s="111"/>
    </row>
    <row r="692" spans="1:2" x14ac:dyDescent="0.2">
      <c r="A692" s="110"/>
      <c r="B692" s="111"/>
    </row>
    <row r="693" spans="1:2" x14ac:dyDescent="0.2">
      <c r="A693" s="110"/>
      <c r="B693" s="111"/>
    </row>
    <row r="694" spans="1:2" x14ac:dyDescent="0.2">
      <c r="A694" s="110"/>
      <c r="B694" s="111"/>
    </row>
    <row r="695" spans="1:2" x14ac:dyDescent="0.2">
      <c r="A695" s="110"/>
      <c r="B695" s="111"/>
    </row>
    <row r="696" spans="1:2" x14ac:dyDescent="0.2">
      <c r="A696" s="110"/>
      <c r="B696" s="111"/>
    </row>
    <row r="697" spans="1:2" x14ac:dyDescent="0.2">
      <c r="A697" s="110"/>
      <c r="B697" s="111"/>
    </row>
    <row r="698" spans="1:2" x14ac:dyDescent="0.2">
      <c r="A698" s="110"/>
      <c r="B698" s="111"/>
    </row>
    <row r="699" spans="1:2" x14ac:dyDescent="0.2">
      <c r="A699" s="110"/>
      <c r="B699" s="111"/>
    </row>
    <row r="700" spans="1:2" x14ac:dyDescent="0.2">
      <c r="A700" s="110"/>
      <c r="B700" s="111"/>
    </row>
    <row r="701" spans="1:2" x14ac:dyDescent="0.2">
      <c r="A701" s="110"/>
      <c r="B701" s="111"/>
    </row>
    <row r="702" spans="1:2" x14ac:dyDescent="0.2">
      <c r="A702" s="110"/>
      <c r="B702" s="111"/>
    </row>
    <row r="703" spans="1:2" x14ac:dyDescent="0.2">
      <c r="A703" s="110"/>
      <c r="B703" s="111"/>
    </row>
    <row r="704" spans="1:2" x14ac:dyDescent="0.2">
      <c r="A704" s="110"/>
      <c r="B704" s="111"/>
    </row>
    <row r="705" spans="1:2" x14ac:dyDescent="0.2">
      <c r="A705" s="110"/>
      <c r="B705" s="111"/>
    </row>
    <row r="706" spans="1:2" x14ac:dyDescent="0.2">
      <c r="A706" s="110"/>
      <c r="B706" s="111"/>
    </row>
    <row r="707" spans="1:2" x14ac:dyDescent="0.2">
      <c r="A707" s="110"/>
      <c r="B707" s="111"/>
    </row>
    <row r="708" spans="1:2" x14ac:dyDescent="0.2">
      <c r="A708" s="110"/>
      <c r="B708" s="111"/>
    </row>
    <row r="709" spans="1:2" x14ac:dyDescent="0.2">
      <c r="A709" s="110"/>
      <c r="B709" s="111"/>
    </row>
    <row r="710" spans="1:2" x14ac:dyDescent="0.2">
      <c r="A710" s="110"/>
      <c r="B710" s="111"/>
    </row>
    <row r="711" spans="1:2" x14ac:dyDescent="0.2">
      <c r="A711" s="110"/>
      <c r="B711" s="111"/>
    </row>
    <row r="712" spans="1:2" x14ac:dyDescent="0.2">
      <c r="A712" s="110"/>
      <c r="B712" s="111"/>
    </row>
    <row r="713" spans="1:2" x14ac:dyDescent="0.2">
      <c r="A713" s="110"/>
      <c r="B713" s="111"/>
    </row>
    <row r="714" spans="1:2" x14ac:dyDescent="0.2">
      <c r="A714" s="110"/>
      <c r="B714" s="111"/>
    </row>
    <row r="715" spans="1:2" x14ac:dyDescent="0.2">
      <c r="A715" s="110"/>
      <c r="B715" s="111"/>
    </row>
    <row r="716" spans="1:2" x14ac:dyDescent="0.2">
      <c r="A716" s="110"/>
      <c r="B716" s="111"/>
    </row>
    <row r="717" spans="1:2" x14ac:dyDescent="0.2">
      <c r="A717" s="110"/>
      <c r="B717" s="111"/>
    </row>
    <row r="718" spans="1:2" x14ac:dyDescent="0.2">
      <c r="A718" s="110"/>
      <c r="B718" s="111"/>
    </row>
    <row r="719" spans="1:2" x14ac:dyDescent="0.2">
      <c r="A719" s="110"/>
      <c r="B719" s="111"/>
    </row>
    <row r="720" spans="1:2" x14ac:dyDescent="0.2">
      <c r="A720" s="110"/>
      <c r="B720" s="111"/>
    </row>
    <row r="721" spans="1:2" x14ac:dyDescent="0.2">
      <c r="A721" s="110"/>
      <c r="B721" s="111"/>
    </row>
    <row r="722" spans="1:2" x14ac:dyDescent="0.2">
      <c r="A722" s="110"/>
      <c r="B722" s="111"/>
    </row>
    <row r="723" spans="1:2" x14ac:dyDescent="0.2">
      <c r="A723" s="110"/>
      <c r="B723" s="111"/>
    </row>
    <row r="724" spans="1:2" x14ac:dyDescent="0.2">
      <c r="A724" s="110"/>
      <c r="B724" s="111"/>
    </row>
    <row r="725" spans="1:2" x14ac:dyDescent="0.2">
      <c r="A725" s="110"/>
      <c r="B725" s="111"/>
    </row>
    <row r="726" spans="1:2" x14ac:dyDescent="0.2">
      <c r="A726" s="110"/>
      <c r="B726" s="111"/>
    </row>
    <row r="727" spans="1:2" x14ac:dyDescent="0.2">
      <c r="A727" s="110"/>
      <c r="B727" s="111"/>
    </row>
    <row r="728" spans="1:2" x14ac:dyDescent="0.2">
      <c r="A728" s="110"/>
      <c r="B728" s="111"/>
    </row>
    <row r="729" spans="1:2" x14ac:dyDescent="0.2">
      <c r="A729" s="110"/>
      <c r="B729" s="111"/>
    </row>
    <row r="730" spans="1:2" x14ac:dyDescent="0.2">
      <c r="A730" s="110"/>
      <c r="B730" s="111"/>
    </row>
    <row r="731" spans="1:2" x14ac:dyDescent="0.2">
      <c r="A731" s="110"/>
      <c r="B731" s="111"/>
    </row>
    <row r="732" spans="1:2" x14ac:dyDescent="0.2">
      <c r="A732" s="110"/>
      <c r="B732" s="111"/>
    </row>
    <row r="733" spans="1:2" x14ac:dyDescent="0.2">
      <c r="A733" s="110"/>
      <c r="B733" s="111"/>
    </row>
    <row r="734" spans="1:2" x14ac:dyDescent="0.2">
      <c r="A734" s="110"/>
      <c r="B734" s="111"/>
    </row>
    <row r="735" spans="1:2" x14ac:dyDescent="0.2">
      <c r="A735" s="110"/>
      <c r="B735" s="111"/>
    </row>
    <row r="736" spans="1:2" x14ac:dyDescent="0.2">
      <c r="A736" s="110"/>
      <c r="B736" s="111"/>
    </row>
    <row r="737" spans="1:2" x14ac:dyDescent="0.2">
      <c r="A737" s="110"/>
      <c r="B737" s="111"/>
    </row>
    <row r="738" spans="1:2" x14ac:dyDescent="0.2">
      <c r="A738" s="110"/>
      <c r="B738" s="111"/>
    </row>
    <row r="739" spans="1:2" x14ac:dyDescent="0.2">
      <c r="A739" s="110"/>
      <c r="B739" s="111"/>
    </row>
    <row r="740" spans="1:2" x14ac:dyDescent="0.2">
      <c r="A740" s="110"/>
      <c r="B740" s="111"/>
    </row>
    <row r="741" spans="1:2" x14ac:dyDescent="0.2">
      <c r="A741" s="110"/>
      <c r="B741" s="111"/>
    </row>
    <row r="742" spans="1:2" x14ac:dyDescent="0.2">
      <c r="A742" s="110"/>
      <c r="B742" s="111"/>
    </row>
    <row r="743" spans="1:2" x14ac:dyDescent="0.2">
      <c r="A743" s="110"/>
      <c r="B743" s="111"/>
    </row>
    <row r="744" spans="1:2" x14ac:dyDescent="0.2">
      <c r="A744" s="110"/>
      <c r="B744" s="111"/>
    </row>
    <row r="745" spans="1:2" x14ac:dyDescent="0.2">
      <c r="A745" s="110"/>
      <c r="B745" s="111"/>
    </row>
    <row r="746" spans="1:2" x14ac:dyDescent="0.2">
      <c r="A746" s="110"/>
      <c r="B746" s="111"/>
    </row>
    <row r="747" spans="1:2" x14ac:dyDescent="0.2">
      <c r="A747" s="110"/>
      <c r="B747" s="111"/>
    </row>
    <row r="748" spans="1:2" x14ac:dyDescent="0.2">
      <c r="A748" s="110"/>
      <c r="B748" s="111"/>
    </row>
    <row r="749" spans="1:2" x14ac:dyDescent="0.2">
      <c r="A749" s="110"/>
      <c r="B749" s="111"/>
    </row>
    <row r="750" spans="1:2" x14ac:dyDescent="0.2">
      <c r="A750" s="110"/>
      <c r="B750" s="111"/>
    </row>
    <row r="751" spans="1:2" x14ac:dyDescent="0.2">
      <c r="A751" s="110"/>
      <c r="B751" s="111"/>
    </row>
    <row r="752" spans="1:2" x14ac:dyDescent="0.2">
      <c r="A752" s="110"/>
      <c r="B752" s="111"/>
    </row>
    <row r="753" spans="1:2" x14ac:dyDescent="0.2">
      <c r="A753" s="110"/>
      <c r="B753" s="111"/>
    </row>
    <row r="754" spans="1:2" x14ac:dyDescent="0.2">
      <c r="A754" s="110"/>
      <c r="B754" s="111"/>
    </row>
    <row r="755" spans="1:2" x14ac:dyDescent="0.2">
      <c r="A755" s="110"/>
      <c r="B755" s="111"/>
    </row>
    <row r="756" spans="1:2" x14ac:dyDescent="0.2">
      <c r="A756" s="110"/>
      <c r="B756" s="111"/>
    </row>
    <row r="757" spans="1:2" x14ac:dyDescent="0.2">
      <c r="A757" s="110"/>
      <c r="B757" s="111"/>
    </row>
    <row r="758" spans="1:2" x14ac:dyDescent="0.2">
      <c r="A758" s="110"/>
      <c r="B758" s="111"/>
    </row>
    <row r="759" spans="1:2" x14ac:dyDescent="0.2">
      <c r="A759" s="110"/>
      <c r="B759" s="111"/>
    </row>
    <row r="760" spans="1:2" x14ac:dyDescent="0.2">
      <c r="A760" s="110"/>
      <c r="B760" s="111"/>
    </row>
    <row r="761" spans="1:2" x14ac:dyDescent="0.2">
      <c r="A761" s="110"/>
      <c r="B761" s="111"/>
    </row>
    <row r="762" spans="1:2" x14ac:dyDescent="0.2">
      <c r="A762" s="110"/>
      <c r="B762" s="111"/>
    </row>
    <row r="763" spans="1:2" x14ac:dyDescent="0.2">
      <c r="A763" s="110"/>
      <c r="B763" s="111"/>
    </row>
    <row r="764" spans="1:2" x14ac:dyDescent="0.2">
      <c r="A764" s="110"/>
      <c r="B764" s="111"/>
    </row>
    <row r="765" spans="1:2" x14ac:dyDescent="0.2">
      <c r="A765" s="110"/>
      <c r="B765" s="111"/>
    </row>
    <row r="766" spans="1:2" x14ac:dyDescent="0.2">
      <c r="A766" s="110"/>
      <c r="B766" s="111"/>
    </row>
    <row r="767" spans="1:2" x14ac:dyDescent="0.2">
      <c r="A767" s="110"/>
      <c r="B767" s="111"/>
    </row>
    <row r="768" spans="1:2" x14ac:dyDescent="0.2">
      <c r="A768" s="110"/>
      <c r="B768" s="111"/>
    </row>
    <row r="769" spans="1:2" x14ac:dyDescent="0.2">
      <c r="A769" s="110"/>
      <c r="B769" s="111"/>
    </row>
    <row r="770" spans="1:2" x14ac:dyDescent="0.2">
      <c r="A770" s="110"/>
      <c r="B770" s="111"/>
    </row>
    <row r="771" spans="1:2" x14ac:dyDescent="0.2">
      <c r="A771" s="110"/>
      <c r="B771" s="111"/>
    </row>
    <row r="772" spans="1:2" x14ac:dyDescent="0.2">
      <c r="A772" s="110"/>
      <c r="B772" s="111"/>
    </row>
    <row r="773" spans="1:2" x14ac:dyDescent="0.2">
      <c r="A773" s="110"/>
      <c r="B773" s="111"/>
    </row>
    <row r="774" spans="1:2" x14ac:dyDescent="0.2">
      <c r="A774" s="110"/>
      <c r="B774" s="111"/>
    </row>
    <row r="775" spans="1:2" x14ac:dyDescent="0.2">
      <c r="A775" s="110"/>
      <c r="B775" s="111"/>
    </row>
    <row r="776" spans="1:2" x14ac:dyDescent="0.2">
      <c r="A776" s="110"/>
      <c r="B776" s="111"/>
    </row>
    <row r="777" spans="1:2" x14ac:dyDescent="0.2">
      <c r="A777" s="110"/>
      <c r="B777" s="111"/>
    </row>
    <row r="778" spans="1:2" x14ac:dyDescent="0.2">
      <c r="A778" s="110"/>
      <c r="B778" s="111"/>
    </row>
    <row r="779" spans="1:2" x14ac:dyDescent="0.2">
      <c r="A779" s="110"/>
      <c r="B779" s="111"/>
    </row>
    <row r="780" spans="1:2" x14ac:dyDescent="0.2">
      <c r="A780" s="110"/>
      <c r="B780" s="111"/>
    </row>
    <row r="781" spans="1:2" x14ac:dyDescent="0.2">
      <c r="A781" s="110"/>
      <c r="B781" s="111"/>
    </row>
    <row r="782" spans="1:2" x14ac:dyDescent="0.2">
      <c r="A782" s="110"/>
      <c r="B782" s="111"/>
    </row>
    <row r="783" spans="1:2" x14ac:dyDescent="0.2">
      <c r="A783" s="110"/>
      <c r="B783" s="111"/>
    </row>
    <row r="784" spans="1:2" x14ac:dyDescent="0.2">
      <c r="A784" s="110"/>
      <c r="B784" s="111"/>
    </row>
    <row r="785" spans="1:2" x14ac:dyDescent="0.2">
      <c r="A785" s="110"/>
      <c r="B785" s="111"/>
    </row>
    <row r="786" spans="1:2" x14ac:dyDescent="0.2">
      <c r="A786" s="110"/>
      <c r="B786" s="111"/>
    </row>
    <row r="787" spans="1:2" x14ac:dyDescent="0.2">
      <c r="A787" s="110"/>
      <c r="B787" s="111"/>
    </row>
    <row r="788" spans="1:2" x14ac:dyDescent="0.2">
      <c r="A788" s="110"/>
      <c r="B788" s="111"/>
    </row>
    <row r="789" spans="1:2" x14ac:dyDescent="0.2">
      <c r="A789" s="110"/>
      <c r="B789" s="111"/>
    </row>
    <row r="790" spans="1:2" x14ac:dyDescent="0.2">
      <c r="A790" s="110"/>
      <c r="B790" s="111"/>
    </row>
    <row r="791" spans="1:2" x14ac:dyDescent="0.2">
      <c r="A791" s="110"/>
      <c r="B791" s="111"/>
    </row>
    <row r="792" spans="1:2" x14ac:dyDescent="0.2">
      <c r="A792" s="110"/>
      <c r="B792" s="111"/>
    </row>
    <row r="793" spans="1:2" x14ac:dyDescent="0.2">
      <c r="A793" s="110"/>
      <c r="B793" s="111"/>
    </row>
    <row r="794" spans="1:2" x14ac:dyDescent="0.2">
      <c r="A794" s="110"/>
      <c r="B794" s="111"/>
    </row>
    <row r="795" spans="1:2" x14ac:dyDescent="0.2">
      <c r="A795" s="110"/>
      <c r="B795" s="111"/>
    </row>
    <row r="796" spans="1:2" x14ac:dyDescent="0.2">
      <c r="A796" s="110"/>
      <c r="B796" s="111"/>
    </row>
    <row r="797" spans="1:2" x14ac:dyDescent="0.2">
      <c r="A797" s="110"/>
      <c r="B797" s="111"/>
    </row>
    <row r="798" spans="1:2" x14ac:dyDescent="0.2">
      <c r="A798" s="110"/>
      <c r="B798" s="111"/>
    </row>
    <row r="799" spans="1:2" x14ac:dyDescent="0.2">
      <c r="A799" s="110"/>
      <c r="B799" s="111"/>
    </row>
    <row r="800" spans="1:2" x14ac:dyDescent="0.2">
      <c r="A800" s="110"/>
      <c r="B800" s="111"/>
    </row>
    <row r="801" spans="1:2" x14ac:dyDescent="0.2">
      <c r="A801" s="110"/>
      <c r="B801" s="111"/>
    </row>
    <row r="802" spans="1:2" x14ac:dyDescent="0.2">
      <c r="A802" s="110"/>
      <c r="B802" s="111"/>
    </row>
    <row r="803" spans="1:2" x14ac:dyDescent="0.2">
      <c r="A803" s="110"/>
      <c r="B803" s="111"/>
    </row>
    <row r="804" spans="1:2" x14ac:dyDescent="0.2">
      <c r="A804" s="110"/>
      <c r="B804" s="111"/>
    </row>
    <row r="805" spans="1:2" x14ac:dyDescent="0.2">
      <c r="A805" s="110"/>
      <c r="B805" s="111"/>
    </row>
    <row r="806" spans="1:2" x14ac:dyDescent="0.2">
      <c r="A806" s="110"/>
      <c r="B806" s="111"/>
    </row>
    <row r="807" spans="1:2" x14ac:dyDescent="0.2">
      <c r="A807" s="110"/>
      <c r="B807" s="111"/>
    </row>
    <row r="808" spans="1:2" x14ac:dyDescent="0.2">
      <c r="A808" s="110"/>
      <c r="B808" s="111"/>
    </row>
    <row r="809" spans="1:2" x14ac:dyDescent="0.2">
      <c r="A809" s="110"/>
      <c r="B809" s="111"/>
    </row>
    <row r="810" spans="1:2" x14ac:dyDescent="0.2">
      <c r="A810" s="110"/>
      <c r="B810" s="111"/>
    </row>
    <row r="811" spans="1:2" x14ac:dyDescent="0.2">
      <c r="A811" s="110"/>
      <c r="B811" s="111"/>
    </row>
    <row r="812" spans="1:2" x14ac:dyDescent="0.2">
      <c r="A812" s="110"/>
      <c r="B812" s="111"/>
    </row>
    <row r="813" spans="1:2" x14ac:dyDescent="0.2">
      <c r="A813" s="110"/>
      <c r="B813" s="111"/>
    </row>
    <row r="814" spans="1:2" x14ac:dyDescent="0.2">
      <c r="A814" s="110"/>
      <c r="B814" s="111"/>
    </row>
    <row r="815" spans="1:2" x14ac:dyDescent="0.2">
      <c r="A815" s="110"/>
      <c r="B815" s="111"/>
    </row>
    <row r="816" spans="1:2" x14ac:dyDescent="0.2">
      <c r="A816" s="110"/>
      <c r="B816" s="111"/>
    </row>
    <row r="817" spans="1:2" x14ac:dyDescent="0.2">
      <c r="A817" s="110"/>
      <c r="B817" s="111"/>
    </row>
    <row r="818" spans="1:2" x14ac:dyDescent="0.2">
      <c r="A818" s="110"/>
      <c r="B818" s="111"/>
    </row>
    <row r="819" spans="1:2" x14ac:dyDescent="0.2">
      <c r="A819" s="110"/>
      <c r="B819" s="111"/>
    </row>
    <row r="820" spans="1:2" x14ac:dyDescent="0.2">
      <c r="A820" s="110"/>
      <c r="B820" s="111"/>
    </row>
    <row r="821" spans="1:2" x14ac:dyDescent="0.2">
      <c r="A821" s="110"/>
      <c r="B821" s="111"/>
    </row>
    <row r="822" spans="1:2" x14ac:dyDescent="0.2">
      <c r="A822" s="110"/>
      <c r="B822" s="111"/>
    </row>
    <row r="823" spans="1:2" x14ac:dyDescent="0.2">
      <c r="A823" s="110"/>
      <c r="B823" s="111"/>
    </row>
    <row r="824" spans="1:2" x14ac:dyDescent="0.2">
      <c r="A824" s="110"/>
      <c r="B824" s="111"/>
    </row>
    <row r="825" spans="1:2" x14ac:dyDescent="0.2">
      <c r="A825" s="110"/>
      <c r="B825" s="111"/>
    </row>
    <row r="826" spans="1:2" x14ac:dyDescent="0.2">
      <c r="A826" s="110"/>
      <c r="B826" s="111"/>
    </row>
    <row r="827" spans="1:2" x14ac:dyDescent="0.2">
      <c r="A827" s="110"/>
      <c r="B827" s="111"/>
    </row>
    <row r="828" spans="1:2" x14ac:dyDescent="0.2">
      <c r="A828" s="110"/>
      <c r="B828" s="111"/>
    </row>
    <row r="829" spans="1:2" x14ac:dyDescent="0.2">
      <c r="A829" s="110"/>
      <c r="B829" s="111"/>
    </row>
    <row r="830" spans="1:2" x14ac:dyDescent="0.2">
      <c r="A830" s="110"/>
      <c r="B830" s="111"/>
    </row>
    <row r="831" spans="1:2" x14ac:dyDescent="0.2">
      <c r="A831" s="110"/>
      <c r="B831" s="111"/>
    </row>
    <row r="832" spans="1:2" x14ac:dyDescent="0.2">
      <c r="A832" s="110"/>
      <c r="B832" s="111"/>
    </row>
    <row r="833" spans="1:2" x14ac:dyDescent="0.2">
      <c r="A833" s="110"/>
      <c r="B833" s="111"/>
    </row>
    <row r="834" spans="1:2" x14ac:dyDescent="0.2">
      <c r="A834" s="110"/>
      <c r="B834" s="111"/>
    </row>
    <row r="835" spans="1:2" x14ac:dyDescent="0.2">
      <c r="A835" s="110"/>
      <c r="B835" s="111"/>
    </row>
    <row r="836" spans="1:2" x14ac:dyDescent="0.2">
      <c r="A836" s="110"/>
      <c r="B836" s="111"/>
    </row>
    <row r="837" spans="1:2" x14ac:dyDescent="0.2">
      <c r="A837" s="110"/>
      <c r="B837" s="111"/>
    </row>
    <row r="838" spans="1:2" x14ac:dyDescent="0.2">
      <c r="A838" s="110"/>
      <c r="B838" s="111"/>
    </row>
    <row r="839" spans="1:2" x14ac:dyDescent="0.2">
      <c r="A839" s="110"/>
      <c r="B839" s="111"/>
    </row>
    <row r="840" spans="1:2" x14ac:dyDescent="0.2">
      <c r="A840" s="110"/>
      <c r="B840" s="111"/>
    </row>
    <row r="841" spans="1:2" x14ac:dyDescent="0.2">
      <c r="A841" s="110"/>
      <c r="B841" s="111"/>
    </row>
    <row r="842" spans="1:2" x14ac:dyDescent="0.2">
      <c r="A842" s="110"/>
      <c r="B842" s="111"/>
    </row>
    <row r="843" spans="1:2" x14ac:dyDescent="0.2">
      <c r="A843" s="110"/>
      <c r="B843" s="111"/>
    </row>
    <row r="844" spans="1:2" x14ac:dyDescent="0.2">
      <c r="A844" s="110"/>
      <c r="B844" s="111"/>
    </row>
    <row r="845" spans="1:2" x14ac:dyDescent="0.2">
      <c r="A845" s="110"/>
      <c r="B845" s="111"/>
    </row>
    <row r="846" spans="1:2" x14ac:dyDescent="0.2">
      <c r="A846" s="110"/>
      <c r="B846" s="111"/>
    </row>
    <row r="847" spans="1:2" x14ac:dyDescent="0.2">
      <c r="A847" s="110"/>
      <c r="B847" s="111"/>
    </row>
    <row r="848" spans="1:2" x14ac:dyDescent="0.2">
      <c r="A848" s="110"/>
      <c r="B848" s="111"/>
    </row>
    <row r="849" spans="1:2" x14ac:dyDescent="0.2">
      <c r="A849" s="110"/>
      <c r="B849" s="111"/>
    </row>
    <row r="850" spans="1:2" x14ac:dyDescent="0.2">
      <c r="A850" s="110"/>
      <c r="B850" s="111"/>
    </row>
    <row r="851" spans="1:2" x14ac:dyDescent="0.2">
      <c r="A851" s="110"/>
      <c r="B851" s="111"/>
    </row>
    <row r="852" spans="1:2" x14ac:dyDescent="0.2">
      <c r="A852" s="110"/>
      <c r="B852" s="111"/>
    </row>
    <row r="853" spans="1:2" x14ac:dyDescent="0.2">
      <c r="A853" s="110"/>
      <c r="B853" s="111"/>
    </row>
    <row r="854" spans="1:2" x14ac:dyDescent="0.2">
      <c r="A854" s="110"/>
      <c r="B854" s="111"/>
    </row>
    <row r="855" spans="1:2" x14ac:dyDescent="0.2">
      <c r="A855" s="110"/>
      <c r="B855" s="111"/>
    </row>
    <row r="856" spans="1:2" x14ac:dyDescent="0.2">
      <c r="A856" s="110"/>
      <c r="B856" s="111"/>
    </row>
    <row r="857" spans="1:2" x14ac:dyDescent="0.2">
      <c r="A857" s="110"/>
      <c r="B857" s="111"/>
    </row>
    <row r="858" spans="1:2" x14ac:dyDescent="0.2">
      <c r="A858" s="110"/>
      <c r="B858" s="111"/>
    </row>
    <row r="859" spans="1:2" x14ac:dyDescent="0.2">
      <c r="A859" s="110"/>
      <c r="B859" s="111"/>
    </row>
    <row r="860" spans="1:2" x14ac:dyDescent="0.2">
      <c r="A860" s="110"/>
      <c r="B860" s="111"/>
    </row>
    <row r="861" spans="1:2" x14ac:dyDescent="0.2">
      <c r="A861" s="110"/>
      <c r="B861" s="111"/>
    </row>
    <row r="862" spans="1:2" x14ac:dyDescent="0.2">
      <c r="A862" s="110"/>
      <c r="B862" s="111"/>
    </row>
    <row r="863" spans="1:2" x14ac:dyDescent="0.2">
      <c r="A863" s="110"/>
      <c r="B863" s="111"/>
    </row>
    <row r="864" spans="1:2" x14ac:dyDescent="0.2">
      <c r="A864" s="110"/>
      <c r="B864" s="111"/>
    </row>
    <row r="865" spans="1:2" x14ac:dyDescent="0.2">
      <c r="A865" s="110"/>
      <c r="B865" s="111"/>
    </row>
    <row r="866" spans="1:2" x14ac:dyDescent="0.2">
      <c r="A866" s="110"/>
      <c r="B866" s="111"/>
    </row>
    <row r="867" spans="1:2" x14ac:dyDescent="0.2">
      <c r="A867" s="110"/>
      <c r="B867" s="111"/>
    </row>
    <row r="868" spans="1:2" x14ac:dyDescent="0.2">
      <c r="A868" s="110"/>
      <c r="B868" s="111"/>
    </row>
    <row r="869" spans="1:2" x14ac:dyDescent="0.2">
      <c r="A869" s="110"/>
      <c r="B869" s="111"/>
    </row>
    <row r="870" spans="1:2" x14ac:dyDescent="0.2">
      <c r="A870" s="110"/>
      <c r="B870" s="111"/>
    </row>
    <row r="871" spans="1:2" x14ac:dyDescent="0.2">
      <c r="A871" s="110"/>
      <c r="B871" s="111"/>
    </row>
    <row r="872" spans="1:2" x14ac:dyDescent="0.2">
      <c r="A872" s="110"/>
      <c r="B872" s="111"/>
    </row>
    <row r="873" spans="1:2" x14ac:dyDescent="0.2">
      <c r="A873" s="110"/>
      <c r="B873" s="111"/>
    </row>
    <row r="874" spans="1:2" x14ac:dyDescent="0.2">
      <c r="A874" s="110"/>
      <c r="B874" s="111"/>
    </row>
    <row r="875" spans="1:2" x14ac:dyDescent="0.2">
      <c r="A875" s="110"/>
      <c r="B875" s="111"/>
    </row>
    <row r="876" spans="1:2" x14ac:dyDescent="0.2">
      <c r="A876" s="110"/>
      <c r="B876" s="111"/>
    </row>
    <row r="877" spans="1:2" x14ac:dyDescent="0.2">
      <c r="A877" s="110"/>
      <c r="B877" s="111"/>
    </row>
    <row r="878" spans="1:2" x14ac:dyDescent="0.2">
      <c r="A878" s="110"/>
      <c r="B878" s="111"/>
    </row>
    <row r="879" spans="1:2" x14ac:dyDescent="0.2">
      <c r="A879" s="110"/>
      <c r="B879" s="111"/>
    </row>
    <row r="880" spans="1:2" x14ac:dyDescent="0.2">
      <c r="A880" s="110"/>
      <c r="B880" s="111"/>
    </row>
    <row r="881" spans="1:2" x14ac:dyDescent="0.2">
      <c r="A881" s="110"/>
      <c r="B881" s="111"/>
    </row>
    <row r="882" spans="1:2" x14ac:dyDescent="0.2">
      <c r="A882" s="110"/>
      <c r="B882" s="111"/>
    </row>
    <row r="883" spans="1:2" x14ac:dyDescent="0.2">
      <c r="A883" s="110"/>
      <c r="B883" s="111"/>
    </row>
    <row r="884" spans="1:2" x14ac:dyDescent="0.2">
      <c r="A884" s="110"/>
      <c r="B884" s="111"/>
    </row>
    <row r="885" spans="1:2" x14ac:dyDescent="0.2">
      <c r="A885" s="110"/>
      <c r="B885" s="111"/>
    </row>
    <row r="886" spans="1:2" x14ac:dyDescent="0.2">
      <c r="A886" s="110"/>
      <c r="B886" s="111"/>
    </row>
    <row r="887" spans="1:2" x14ac:dyDescent="0.2">
      <c r="A887" s="110"/>
      <c r="B887" s="111"/>
    </row>
    <row r="888" spans="1:2" x14ac:dyDescent="0.2">
      <c r="A888" s="110"/>
      <c r="B888" s="111"/>
    </row>
    <row r="889" spans="1:2" x14ac:dyDescent="0.2">
      <c r="A889" s="110"/>
      <c r="B889" s="111"/>
    </row>
    <row r="890" spans="1:2" x14ac:dyDescent="0.2">
      <c r="A890" s="110"/>
      <c r="B890" s="111"/>
    </row>
    <row r="891" spans="1:2" x14ac:dyDescent="0.2">
      <c r="A891" s="110"/>
      <c r="B891" s="111"/>
    </row>
    <row r="892" spans="1:2" x14ac:dyDescent="0.2">
      <c r="A892" s="110"/>
      <c r="B892" s="111"/>
    </row>
    <row r="893" spans="1:2" x14ac:dyDescent="0.2">
      <c r="A893" s="110"/>
      <c r="B893" s="111"/>
    </row>
    <row r="894" spans="1:2" x14ac:dyDescent="0.2">
      <c r="A894" s="110"/>
      <c r="B894" s="111"/>
    </row>
    <row r="895" spans="1:2" x14ac:dyDescent="0.2">
      <c r="A895" s="110"/>
      <c r="B895" s="111"/>
    </row>
    <row r="896" spans="1:2" x14ac:dyDescent="0.2">
      <c r="A896" s="110"/>
      <c r="B896" s="111"/>
    </row>
    <row r="897" spans="1:2" x14ac:dyDescent="0.2">
      <c r="A897" s="110"/>
      <c r="B897" s="111"/>
    </row>
    <row r="898" spans="1:2" x14ac:dyDescent="0.2">
      <c r="A898" s="110"/>
      <c r="B898" s="111"/>
    </row>
    <row r="899" spans="1:2" x14ac:dyDescent="0.2">
      <c r="A899" s="110"/>
      <c r="B899" s="111"/>
    </row>
    <row r="900" spans="1:2" x14ac:dyDescent="0.2">
      <c r="A900" s="110"/>
      <c r="B900" s="111"/>
    </row>
    <row r="901" spans="1:2" x14ac:dyDescent="0.2">
      <c r="A901" s="110"/>
      <c r="B901" s="111"/>
    </row>
    <row r="902" spans="1:2" x14ac:dyDescent="0.2">
      <c r="A902" s="110"/>
      <c r="B902" s="111"/>
    </row>
    <row r="903" spans="1:2" x14ac:dyDescent="0.2">
      <c r="A903" s="110"/>
      <c r="B903" s="111"/>
    </row>
    <row r="904" spans="1:2" x14ac:dyDescent="0.2">
      <c r="A904" s="110"/>
      <c r="B904" s="111"/>
    </row>
    <row r="905" spans="1:2" x14ac:dyDescent="0.2">
      <c r="A905" s="110"/>
      <c r="B905" s="111"/>
    </row>
    <row r="906" spans="1:2" x14ac:dyDescent="0.2">
      <c r="A906" s="110"/>
      <c r="B906" s="111"/>
    </row>
    <row r="907" spans="1:2" x14ac:dyDescent="0.2">
      <c r="A907" s="110"/>
      <c r="B907" s="111"/>
    </row>
    <row r="908" spans="1:2" x14ac:dyDescent="0.2">
      <c r="A908" s="110"/>
      <c r="B908" s="111"/>
    </row>
    <row r="909" spans="1:2" x14ac:dyDescent="0.2">
      <c r="A909" s="110"/>
      <c r="B909" s="111"/>
    </row>
    <row r="910" spans="1:2" x14ac:dyDescent="0.2">
      <c r="A910" s="110"/>
      <c r="B910" s="111"/>
    </row>
    <row r="911" spans="1:2" x14ac:dyDescent="0.2">
      <c r="A911" s="110"/>
      <c r="B911" s="111"/>
    </row>
    <row r="912" spans="1:2" x14ac:dyDescent="0.2">
      <c r="A912" s="110"/>
      <c r="B912" s="111"/>
    </row>
    <row r="913" spans="1:2" x14ac:dyDescent="0.2">
      <c r="A913" s="110"/>
      <c r="B913" s="111"/>
    </row>
    <row r="914" spans="1:2" x14ac:dyDescent="0.2">
      <c r="A914" s="110"/>
      <c r="B914" s="111"/>
    </row>
    <row r="915" spans="1:2" x14ac:dyDescent="0.2">
      <c r="A915" s="110"/>
      <c r="B915" s="111"/>
    </row>
    <row r="916" spans="1:2" x14ac:dyDescent="0.2">
      <c r="A916" s="110"/>
      <c r="B916" s="111"/>
    </row>
    <row r="917" spans="1:2" x14ac:dyDescent="0.2">
      <c r="A917" s="110"/>
      <c r="B917" s="111"/>
    </row>
    <row r="918" spans="1:2" x14ac:dyDescent="0.2">
      <c r="A918" s="110"/>
      <c r="B918" s="111"/>
    </row>
    <row r="919" spans="1:2" x14ac:dyDescent="0.2">
      <c r="A919" s="110"/>
      <c r="B919" s="111"/>
    </row>
    <row r="920" spans="1:2" x14ac:dyDescent="0.2">
      <c r="A920" s="110"/>
      <c r="B920" s="111"/>
    </row>
    <row r="921" spans="1:2" x14ac:dyDescent="0.2">
      <c r="A921" s="110"/>
      <c r="B921" s="111"/>
    </row>
    <row r="922" spans="1:2" x14ac:dyDescent="0.2">
      <c r="A922" s="110"/>
      <c r="B922" s="111"/>
    </row>
    <row r="923" spans="1:2" x14ac:dyDescent="0.2">
      <c r="A923" s="110"/>
      <c r="B923" s="111"/>
    </row>
    <row r="924" spans="1:2" x14ac:dyDescent="0.2">
      <c r="A924" s="110"/>
      <c r="B924" s="111"/>
    </row>
    <row r="925" spans="1:2" x14ac:dyDescent="0.2">
      <c r="A925" s="110"/>
      <c r="B925" s="111"/>
    </row>
    <row r="926" spans="1:2" x14ac:dyDescent="0.2">
      <c r="A926" s="110"/>
      <c r="B926" s="111"/>
    </row>
    <row r="927" spans="1:2" x14ac:dyDescent="0.2">
      <c r="A927" s="110"/>
      <c r="B927" s="111"/>
    </row>
    <row r="928" spans="1:2" x14ac:dyDescent="0.2">
      <c r="A928" s="110"/>
      <c r="B928" s="111"/>
    </row>
    <row r="929" spans="1:2" x14ac:dyDescent="0.2">
      <c r="A929" s="110"/>
      <c r="B929" s="111"/>
    </row>
    <row r="930" spans="1:2" x14ac:dyDescent="0.2">
      <c r="A930" s="110"/>
      <c r="B930" s="111"/>
    </row>
    <row r="931" spans="1:2" x14ac:dyDescent="0.2">
      <c r="A931" s="110"/>
      <c r="B931" s="111"/>
    </row>
    <row r="932" spans="1:2" x14ac:dyDescent="0.2">
      <c r="A932" s="110"/>
      <c r="B932" s="111"/>
    </row>
    <row r="933" spans="1:2" x14ac:dyDescent="0.2">
      <c r="A933" s="110"/>
      <c r="B933" s="111"/>
    </row>
    <row r="934" spans="1:2" x14ac:dyDescent="0.2">
      <c r="A934" s="110"/>
      <c r="B934" s="111"/>
    </row>
    <row r="935" spans="1:2" x14ac:dyDescent="0.2">
      <c r="A935" s="110"/>
      <c r="B935" s="111"/>
    </row>
    <row r="936" spans="1:2" x14ac:dyDescent="0.2">
      <c r="A936" s="110"/>
      <c r="B936" s="111"/>
    </row>
    <row r="937" spans="1:2" x14ac:dyDescent="0.2">
      <c r="A937" s="110"/>
      <c r="B937" s="111"/>
    </row>
    <row r="938" spans="1:2" x14ac:dyDescent="0.2">
      <c r="A938" s="110"/>
      <c r="B938" s="111"/>
    </row>
    <row r="939" spans="1:2" x14ac:dyDescent="0.2">
      <c r="A939" s="110"/>
      <c r="B939" s="111"/>
    </row>
    <row r="940" spans="1:2" x14ac:dyDescent="0.2">
      <c r="A940" s="110"/>
      <c r="B940" s="111"/>
    </row>
    <row r="941" spans="1:2" x14ac:dyDescent="0.2">
      <c r="A941" s="110"/>
      <c r="B941" s="111"/>
    </row>
    <row r="942" spans="1:2" x14ac:dyDescent="0.2">
      <c r="A942" s="110"/>
      <c r="B942" s="111"/>
    </row>
    <row r="943" spans="1:2" x14ac:dyDescent="0.2">
      <c r="A943" s="110"/>
      <c r="B943" s="111"/>
    </row>
    <row r="944" spans="1:2" x14ac:dyDescent="0.2">
      <c r="A944" s="110"/>
      <c r="B944" s="111"/>
    </row>
    <row r="945" spans="1:2" x14ac:dyDescent="0.2">
      <c r="A945" s="110"/>
      <c r="B945" s="111"/>
    </row>
    <row r="946" spans="1:2" x14ac:dyDescent="0.2">
      <c r="A946" s="110"/>
      <c r="B946" s="111"/>
    </row>
    <row r="947" spans="1:2" x14ac:dyDescent="0.2">
      <c r="A947" s="110"/>
      <c r="B947" s="111"/>
    </row>
    <row r="948" spans="1:2" x14ac:dyDescent="0.2">
      <c r="A948" s="110"/>
      <c r="B948" s="111"/>
    </row>
    <row r="949" spans="1:2" x14ac:dyDescent="0.2">
      <c r="A949" s="110"/>
      <c r="B949" s="111"/>
    </row>
    <row r="950" spans="1:2" x14ac:dyDescent="0.2">
      <c r="A950" s="110"/>
      <c r="B950" s="111"/>
    </row>
    <row r="951" spans="1:2" x14ac:dyDescent="0.2">
      <c r="A951" s="110"/>
      <c r="B951" s="111"/>
    </row>
    <row r="952" spans="1:2" x14ac:dyDescent="0.2">
      <c r="A952" s="110"/>
      <c r="B952" s="111"/>
    </row>
    <row r="953" spans="1:2" x14ac:dyDescent="0.2">
      <c r="A953" s="110"/>
      <c r="B953" s="111"/>
    </row>
    <row r="954" spans="1:2" x14ac:dyDescent="0.2">
      <c r="A954" s="110"/>
      <c r="B954" s="111"/>
    </row>
    <row r="955" spans="1:2" x14ac:dyDescent="0.2">
      <c r="A955" s="110"/>
      <c r="B955" s="111"/>
    </row>
    <row r="956" spans="1:2" x14ac:dyDescent="0.2">
      <c r="A956" s="110"/>
      <c r="B956" s="111"/>
    </row>
    <row r="957" spans="1:2" x14ac:dyDescent="0.2">
      <c r="A957" s="110"/>
      <c r="B957" s="111"/>
    </row>
    <row r="958" spans="1:2" x14ac:dyDescent="0.2">
      <c r="A958" s="110"/>
      <c r="B958" s="111"/>
    </row>
    <row r="959" spans="1:2" x14ac:dyDescent="0.2">
      <c r="A959" s="110"/>
      <c r="B959" s="111"/>
    </row>
    <row r="960" spans="1:2" x14ac:dyDescent="0.2">
      <c r="A960" s="110"/>
      <c r="B960" s="111"/>
    </row>
    <row r="961" spans="1:2" x14ac:dyDescent="0.2">
      <c r="A961" s="110"/>
      <c r="B961" s="111"/>
    </row>
    <row r="962" spans="1:2" x14ac:dyDescent="0.2">
      <c r="A962" s="110"/>
      <c r="B962" s="111"/>
    </row>
    <row r="963" spans="1:2" x14ac:dyDescent="0.2">
      <c r="A963" s="110"/>
      <c r="B963" s="111"/>
    </row>
    <row r="964" spans="1:2" x14ac:dyDescent="0.2">
      <c r="A964" s="110"/>
      <c r="B964" s="111"/>
    </row>
    <row r="965" spans="1:2" x14ac:dyDescent="0.2">
      <c r="A965" s="110"/>
      <c r="B965" s="111"/>
    </row>
    <row r="966" spans="1:2" x14ac:dyDescent="0.2">
      <c r="A966" s="110"/>
      <c r="B966" s="111"/>
    </row>
    <row r="967" spans="1:2" x14ac:dyDescent="0.2">
      <c r="A967" s="110"/>
      <c r="B967" s="111"/>
    </row>
    <row r="968" spans="1:2" x14ac:dyDescent="0.2">
      <c r="A968" s="110"/>
      <c r="B968" s="111"/>
    </row>
    <row r="969" spans="1:2" x14ac:dyDescent="0.2">
      <c r="A969" s="110"/>
      <c r="B969" s="111"/>
    </row>
    <row r="970" spans="1:2" x14ac:dyDescent="0.2">
      <c r="A970" s="110"/>
      <c r="B970" s="111"/>
    </row>
    <row r="971" spans="1:2" x14ac:dyDescent="0.2">
      <c r="A971" s="110"/>
      <c r="B971" s="111"/>
    </row>
    <row r="972" spans="1:2" x14ac:dyDescent="0.2">
      <c r="A972" s="110"/>
      <c r="B972" s="111"/>
    </row>
    <row r="973" spans="1:2" x14ac:dyDescent="0.2">
      <c r="A973" s="110"/>
      <c r="B973" s="111"/>
    </row>
    <row r="974" spans="1:2" x14ac:dyDescent="0.2">
      <c r="A974" s="110"/>
      <c r="B974" s="111"/>
    </row>
    <row r="975" spans="1:2" x14ac:dyDescent="0.2">
      <c r="A975" s="110"/>
      <c r="B975" s="111"/>
    </row>
    <row r="976" spans="1:2" x14ac:dyDescent="0.2">
      <c r="A976" s="110"/>
      <c r="B976" s="111"/>
    </row>
    <row r="977" spans="1:2" x14ac:dyDescent="0.2">
      <c r="A977" s="110"/>
      <c r="B977" s="111"/>
    </row>
    <row r="978" spans="1:2" x14ac:dyDescent="0.2">
      <c r="A978" s="110"/>
      <c r="B978" s="111"/>
    </row>
    <row r="979" spans="1:2" x14ac:dyDescent="0.2">
      <c r="A979" s="110"/>
      <c r="B979" s="111"/>
    </row>
    <row r="980" spans="1:2" x14ac:dyDescent="0.2">
      <c r="A980" s="110"/>
      <c r="B980" s="111"/>
    </row>
    <row r="981" spans="1:2" x14ac:dyDescent="0.2">
      <c r="A981" s="110"/>
      <c r="B981" s="111"/>
    </row>
    <row r="982" spans="1:2" x14ac:dyDescent="0.2">
      <c r="A982" s="110"/>
      <c r="B982" s="111"/>
    </row>
    <row r="983" spans="1:2" x14ac:dyDescent="0.2">
      <c r="A983" s="110"/>
      <c r="B983" s="111"/>
    </row>
    <row r="984" spans="1:2" x14ac:dyDescent="0.2">
      <c r="A984" s="110"/>
      <c r="B984" s="111"/>
    </row>
    <row r="985" spans="1:2" x14ac:dyDescent="0.2">
      <c r="A985" s="110"/>
      <c r="B985" s="111"/>
    </row>
    <row r="986" spans="1:2" x14ac:dyDescent="0.2">
      <c r="A986" s="110"/>
      <c r="B986" s="111"/>
    </row>
    <row r="987" spans="1:2" x14ac:dyDescent="0.2">
      <c r="A987" s="110"/>
      <c r="B987" s="111"/>
    </row>
    <row r="988" spans="1:2" x14ac:dyDescent="0.2">
      <c r="A988" s="110"/>
      <c r="B988" s="111"/>
    </row>
    <row r="989" spans="1:2" x14ac:dyDescent="0.2">
      <c r="A989" s="110"/>
      <c r="B989" s="111"/>
    </row>
    <row r="990" spans="1:2" x14ac:dyDescent="0.2">
      <c r="A990" s="110"/>
      <c r="B990" s="111"/>
    </row>
    <row r="991" spans="1:2" x14ac:dyDescent="0.2">
      <c r="A991" s="110"/>
      <c r="B991" s="111"/>
    </row>
    <row r="992" spans="1:2" x14ac:dyDescent="0.2">
      <c r="A992" s="110"/>
      <c r="B992" s="111"/>
    </row>
    <row r="993" spans="1:2" x14ac:dyDescent="0.2">
      <c r="A993" s="110"/>
      <c r="B993" s="111"/>
    </row>
    <row r="994" spans="1:2" x14ac:dyDescent="0.2">
      <c r="A994" s="110"/>
      <c r="B994" s="111"/>
    </row>
    <row r="995" spans="1:2" x14ac:dyDescent="0.2">
      <c r="A995" s="110"/>
      <c r="B995" s="111"/>
    </row>
    <row r="996" spans="1:2" x14ac:dyDescent="0.2">
      <c r="A996" s="110"/>
      <c r="B996" s="111"/>
    </row>
    <row r="997" spans="1:2" x14ac:dyDescent="0.2">
      <c r="A997" s="110"/>
      <c r="B997" s="111"/>
    </row>
    <row r="998" spans="1:2" x14ac:dyDescent="0.2">
      <c r="A998" s="110"/>
      <c r="B998" s="111"/>
    </row>
    <row r="999" spans="1:2" x14ac:dyDescent="0.2">
      <c r="A999" s="110"/>
      <c r="B999" s="111"/>
    </row>
    <row r="1000" spans="1:2" x14ac:dyDescent="0.2">
      <c r="A1000" s="110"/>
      <c r="B1000" s="111"/>
    </row>
    <row r="1001" spans="1:2" x14ac:dyDescent="0.2">
      <c r="A1001" s="114"/>
      <c r="B1001" s="115"/>
    </row>
  </sheetData>
  <sheetProtection selectLockedCells="1" selectUnlockedCells="1"/>
  <phoneticPr fontId="13" type="noConversion"/>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C990"/>
  <sheetViews>
    <sheetView workbookViewId="0"/>
  </sheetViews>
  <sheetFormatPr baseColWidth="10" defaultColWidth="11.5703125" defaultRowHeight="12.75" x14ac:dyDescent="0.2"/>
  <cols>
    <col min="1" max="1" width="11.5703125" style="61" customWidth="1"/>
    <col min="2" max="2" width="15.7109375" style="91" customWidth="1"/>
  </cols>
  <sheetData>
    <row r="1" spans="1:3" x14ac:dyDescent="0.2">
      <c r="A1" s="61">
        <v>40909</v>
      </c>
      <c r="B1" s="91" t="s">
        <v>109</v>
      </c>
      <c r="C1" t="s">
        <v>110</v>
      </c>
    </row>
    <row r="2" spans="1:3" x14ac:dyDescent="0.2">
      <c r="A2" s="61">
        <v>40917</v>
      </c>
      <c r="B2" s="91" t="s">
        <v>111</v>
      </c>
    </row>
    <row r="3" spans="1:3" x14ac:dyDescent="0.2">
      <c r="A3" s="61">
        <v>40924</v>
      </c>
      <c r="B3" s="91" t="s">
        <v>112</v>
      </c>
    </row>
    <row r="4" spans="1:3" x14ac:dyDescent="0.2">
      <c r="A4" s="61">
        <v>40931</v>
      </c>
      <c r="B4" s="91" t="s">
        <v>113</v>
      </c>
    </row>
    <row r="5" spans="1:3" x14ac:dyDescent="0.2">
      <c r="A5" s="61">
        <v>40939</v>
      </c>
      <c r="B5" s="91" t="s">
        <v>109</v>
      </c>
    </row>
    <row r="6" spans="1:3" x14ac:dyDescent="0.2">
      <c r="A6" s="61">
        <v>40946</v>
      </c>
      <c r="B6" s="91" t="s">
        <v>111</v>
      </c>
    </row>
    <row r="7" spans="1:3" x14ac:dyDescent="0.2">
      <c r="A7" s="61">
        <v>40953</v>
      </c>
      <c r="B7" s="91" t="s">
        <v>112</v>
      </c>
    </row>
    <row r="8" spans="1:3" x14ac:dyDescent="0.2">
      <c r="A8" s="61">
        <v>40960</v>
      </c>
      <c r="B8" s="91" t="s">
        <v>113</v>
      </c>
    </row>
    <row r="9" spans="1:3" x14ac:dyDescent="0.2">
      <c r="A9" s="61">
        <v>40969</v>
      </c>
      <c r="B9" s="91" t="s">
        <v>109</v>
      </c>
    </row>
    <row r="10" spans="1:3" x14ac:dyDescent="0.2">
      <c r="A10" s="61">
        <v>40976</v>
      </c>
      <c r="B10" s="91" t="s">
        <v>111</v>
      </c>
    </row>
    <row r="11" spans="1:3" x14ac:dyDescent="0.2">
      <c r="A11" s="61">
        <v>40983</v>
      </c>
      <c r="B11" s="91" t="s">
        <v>112</v>
      </c>
    </row>
    <row r="12" spans="1:3" x14ac:dyDescent="0.2">
      <c r="A12" s="61">
        <v>40990</v>
      </c>
      <c r="B12" s="91" t="s">
        <v>113</v>
      </c>
    </row>
    <row r="13" spans="1:3" x14ac:dyDescent="0.2">
      <c r="A13" s="61">
        <v>40998</v>
      </c>
      <c r="B13" s="91" t="s">
        <v>109</v>
      </c>
    </row>
    <row r="14" spans="1:3" x14ac:dyDescent="0.2">
      <c r="A14" s="61">
        <v>41005</v>
      </c>
      <c r="B14" s="91" t="s">
        <v>111</v>
      </c>
    </row>
    <row r="15" spans="1:3" x14ac:dyDescent="0.2">
      <c r="A15" s="61">
        <v>41012</v>
      </c>
      <c r="B15" s="91" t="s">
        <v>112</v>
      </c>
    </row>
    <row r="16" spans="1:3" x14ac:dyDescent="0.2">
      <c r="A16" s="61">
        <v>41020</v>
      </c>
      <c r="B16" s="91" t="s">
        <v>113</v>
      </c>
    </row>
    <row r="17" spans="1:2" x14ac:dyDescent="0.2">
      <c r="A17" s="61">
        <v>41028</v>
      </c>
      <c r="B17" s="91" t="s">
        <v>109</v>
      </c>
    </row>
    <row r="18" spans="1:2" x14ac:dyDescent="0.2">
      <c r="A18" s="61">
        <v>41035</v>
      </c>
      <c r="B18" s="91" t="s">
        <v>111</v>
      </c>
    </row>
    <row r="19" spans="1:2" x14ac:dyDescent="0.2">
      <c r="A19" s="61">
        <v>41041</v>
      </c>
      <c r="B19" s="91" t="s">
        <v>112</v>
      </c>
    </row>
    <row r="20" spans="1:2" x14ac:dyDescent="0.2">
      <c r="A20" s="61">
        <v>41049</v>
      </c>
      <c r="B20" s="91" t="s">
        <v>113</v>
      </c>
    </row>
    <row r="21" spans="1:2" x14ac:dyDescent="0.2">
      <c r="A21" s="61">
        <v>41057</v>
      </c>
      <c r="B21" s="91" t="s">
        <v>109</v>
      </c>
    </row>
    <row r="22" spans="1:2" x14ac:dyDescent="0.2">
      <c r="A22" s="61">
        <v>41064</v>
      </c>
      <c r="B22" s="91" t="s">
        <v>111</v>
      </c>
    </row>
    <row r="23" spans="1:2" x14ac:dyDescent="0.2">
      <c r="A23" s="61">
        <v>41071</v>
      </c>
      <c r="B23" s="91" t="s">
        <v>112</v>
      </c>
    </row>
    <row r="24" spans="1:2" x14ac:dyDescent="0.2">
      <c r="A24" s="61">
        <v>41079</v>
      </c>
      <c r="B24" s="91" t="s">
        <v>113</v>
      </c>
    </row>
    <row r="25" spans="1:2" x14ac:dyDescent="0.2">
      <c r="A25" s="61">
        <v>41087</v>
      </c>
      <c r="B25" s="91" t="s">
        <v>109</v>
      </c>
    </row>
    <row r="26" spans="1:2" x14ac:dyDescent="0.2">
      <c r="A26" s="61">
        <v>41093</v>
      </c>
      <c r="B26" s="91" t="s">
        <v>111</v>
      </c>
    </row>
    <row r="27" spans="1:2" x14ac:dyDescent="0.2">
      <c r="A27" s="61">
        <v>41101</v>
      </c>
      <c r="B27" s="91" t="s">
        <v>112</v>
      </c>
    </row>
    <row r="28" spans="1:2" x14ac:dyDescent="0.2">
      <c r="A28" s="61">
        <v>41109</v>
      </c>
      <c r="B28" s="91" t="s">
        <v>113</v>
      </c>
    </row>
    <row r="29" spans="1:2" x14ac:dyDescent="0.2">
      <c r="A29" s="61">
        <v>41116</v>
      </c>
      <c r="B29" s="91" t="s">
        <v>109</v>
      </c>
    </row>
    <row r="30" spans="1:2" x14ac:dyDescent="0.2">
      <c r="A30" s="61">
        <v>41123</v>
      </c>
      <c r="B30" s="91" t="s">
        <v>111</v>
      </c>
    </row>
    <row r="31" spans="1:2" x14ac:dyDescent="0.2">
      <c r="A31" s="61">
        <v>41130</v>
      </c>
      <c r="B31" s="91" t="s">
        <v>112</v>
      </c>
    </row>
    <row r="32" spans="1:2" x14ac:dyDescent="0.2">
      <c r="A32" s="61">
        <v>41138</v>
      </c>
      <c r="B32" s="91" t="s">
        <v>113</v>
      </c>
    </row>
    <row r="33" spans="1:2" x14ac:dyDescent="0.2">
      <c r="A33" s="61">
        <v>41145</v>
      </c>
      <c r="B33" s="91" t="s">
        <v>109</v>
      </c>
    </row>
    <row r="34" spans="1:2" x14ac:dyDescent="0.2">
      <c r="A34" s="61">
        <v>41152</v>
      </c>
      <c r="B34" s="91" t="s">
        <v>111</v>
      </c>
    </row>
    <row r="35" spans="1:2" x14ac:dyDescent="0.2">
      <c r="A35" s="61">
        <v>41160</v>
      </c>
      <c r="B35" s="91" t="s">
        <v>112</v>
      </c>
    </row>
    <row r="36" spans="1:2" x14ac:dyDescent="0.2">
      <c r="A36" s="61">
        <v>41168</v>
      </c>
      <c r="B36" s="91" t="s">
        <v>113</v>
      </c>
    </row>
    <row r="37" spans="1:2" x14ac:dyDescent="0.2">
      <c r="A37" s="61">
        <v>41174</v>
      </c>
      <c r="B37" s="91" t="s">
        <v>109</v>
      </c>
    </row>
    <row r="38" spans="1:2" x14ac:dyDescent="0.2">
      <c r="A38" s="61">
        <v>41182</v>
      </c>
      <c r="B38" s="91" t="s">
        <v>111</v>
      </c>
    </row>
    <row r="39" spans="1:2" x14ac:dyDescent="0.2">
      <c r="A39" s="61">
        <v>41190</v>
      </c>
      <c r="B39" s="91" t="s">
        <v>112</v>
      </c>
    </row>
    <row r="40" spans="1:2" x14ac:dyDescent="0.2">
      <c r="A40" s="61">
        <v>41197</v>
      </c>
      <c r="B40" s="91" t="s">
        <v>113</v>
      </c>
    </row>
    <row r="41" spans="1:2" x14ac:dyDescent="0.2">
      <c r="A41" s="61">
        <v>41204</v>
      </c>
      <c r="B41" s="91" t="s">
        <v>109</v>
      </c>
    </row>
    <row r="42" spans="1:2" x14ac:dyDescent="0.2">
      <c r="A42" s="61">
        <v>41211</v>
      </c>
      <c r="B42" s="91" t="s">
        <v>111</v>
      </c>
    </row>
    <row r="43" spans="1:2" x14ac:dyDescent="0.2">
      <c r="A43" s="61">
        <v>41220</v>
      </c>
      <c r="B43" s="91" t="s">
        <v>112</v>
      </c>
    </row>
    <row r="44" spans="1:2" x14ac:dyDescent="0.2">
      <c r="A44" s="61">
        <v>41226</v>
      </c>
      <c r="B44" s="91" t="s">
        <v>113</v>
      </c>
    </row>
    <row r="45" spans="1:2" x14ac:dyDescent="0.2">
      <c r="A45" s="61">
        <v>41233</v>
      </c>
      <c r="B45" s="91" t="s">
        <v>109</v>
      </c>
    </row>
    <row r="46" spans="1:2" x14ac:dyDescent="0.2">
      <c r="A46" s="61">
        <v>41241</v>
      </c>
      <c r="B46" s="91" t="s">
        <v>111</v>
      </c>
    </row>
    <row r="47" spans="1:2" x14ac:dyDescent="0.2">
      <c r="A47" s="61">
        <v>41249</v>
      </c>
      <c r="B47" s="91" t="s">
        <v>112</v>
      </c>
    </row>
    <row r="48" spans="1:2" x14ac:dyDescent="0.2">
      <c r="A48" s="61">
        <v>41256</v>
      </c>
      <c r="B48" s="91" t="s">
        <v>113</v>
      </c>
    </row>
    <row r="49" spans="1:2" x14ac:dyDescent="0.2">
      <c r="A49" s="61">
        <v>41263</v>
      </c>
      <c r="B49" s="91" t="s">
        <v>109</v>
      </c>
    </row>
    <row r="50" spans="1:2" x14ac:dyDescent="0.2">
      <c r="A50" s="61">
        <v>41271</v>
      </c>
      <c r="B50" s="91" t="s">
        <v>111</v>
      </c>
    </row>
    <row r="51" spans="1:2" x14ac:dyDescent="0.2">
      <c r="A51" s="61">
        <v>41279</v>
      </c>
      <c r="B51" s="91" t="s">
        <v>112</v>
      </c>
    </row>
    <row r="52" spans="1:2" x14ac:dyDescent="0.2">
      <c r="A52" s="61">
        <v>41285</v>
      </c>
      <c r="B52" s="91" t="s">
        <v>113</v>
      </c>
    </row>
    <row r="53" spans="1:2" x14ac:dyDescent="0.2">
      <c r="A53" s="61">
        <v>41292</v>
      </c>
      <c r="B53" s="91" t="s">
        <v>109</v>
      </c>
    </row>
    <row r="54" spans="1:2" x14ac:dyDescent="0.2">
      <c r="A54" s="61">
        <v>41301</v>
      </c>
      <c r="B54" s="91" t="s">
        <v>111</v>
      </c>
    </row>
    <row r="55" spans="1:2" x14ac:dyDescent="0.2">
      <c r="A55" s="61">
        <v>41308</v>
      </c>
      <c r="B55" s="91" t="s">
        <v>112</v>
      </c>
    </row>
    <row r="56" spans="1:2" x14ac:dyDescent="0.2">
      <c r="A56" s="61">
        <v>41315</v>
      </c>
      <c r="B56" s="91" t="s">
        <v>113</v>
      </c>
    </row>
    <row r="57" spans="1:2" x14ac:dyDescent="0.2">
      <c r="A57" s="61">
        <v>41322</v>
      </c>
      <c r="B57" s="91" t="s">
        <v>109</v>
      </c>
    </row>
    <row r="58" spans="1:2" x14ac:dyDescent="0.2">
      <c r="A58" s="61">
        <v>41330</v>
      </c>
      <c r="B58" s="91" t="s">
        <v>111</v>
      </c>
    </row>
    <row r="59" spans="1:2" x14ac:dyDescent="0.2">
      <c r="A59" s="61">
        <v>41337</v>
      </c>
      <c r="B59" s="91" t="s">
        <v>112</v>
      </c>
    </row>
    <row r="60" spans="1:2" x14ac:dyDescent="0.2">
      <c r="A60" s="61">
        <v>41344</v>
      </c>
      <c r="B60" s="91" t="s">
        <v>113</v>
      </c>
    </row>
    <row r="61" spans="1:2" x14ac:dyDescent="0.2">
      <c r="A61" s="61">
        <v>41352</v>
      </c>
      <c r="B61" s="91" t="s">
        <v>109</v>
      </c>
    </row>
    <row r="62" spans="1:2" x14ac:dyDescent="0.2">
      <c r="A62" s="61">
        <v>41360</v>
      </c>
      <c r="B62" s="91" t="s">
        <v>111</v>
      </c>
    </row>
    <row r="63" spans="1:2" x14ac:dyDescent="0.2">
      <c r="A63" s="61">
        <v>41367</v>
      </c>
      <c r="B63" s="91" t="s">
        <v>112</v>
      </c>
    </row>
    <row r="64" spans="1:2" x14ac:dyDescent="0.2">
      <c r="A64" s="61">
        <v>41374</v>
      </c>
      <c r="B64" s="91" t="s">
        <v>113</v>
      </c>
    </row>
    <row r="65" spans="1:2" x14ac:dyDescent="0.2">
      <c r="A65" s="61">
        <v>41382</v>
      </c>
      <c r="B65" s="91" t="s">
        <v>109</v>
      </c>
    </row>
    <row r="66" spans="1:2" x14ac:dyDescent="0.2">
      <c r="A66" s="61">
        <v>41389</v>
      </c>
      <c r="B66" s="91" t="s">
        <v>111</v>
      </c>
    </row>
    <row r="67" spans="1:2" x14ac:dyDescent="0.2">
      <c r="A67" s="61">
        <v>41396</v>
      </c>
      <c r="B67" s="91" t="s">
        <v>112</v>
      </c>
    </row>
    <row r="68" spans="1:2" x14ac:dyDescent="0.2">
      <c r="A68" s="61">
        <v>41404</v>
      </c>
      <c r="B68" s="91" t="s">
        <v>113</v>
      </c>
    </row>
    <row r="69" spans="1:2" x14ac:dyDescent="0.2">
      <c r="A69" s="61">
        <v>41412</v>
      </c>
      <c r="B69" s="91" t="s">
        <v>109</v>
      </c>
    </row>
    <row r="70" spans="1:2" x14ac:dyDescent="0.2">
      <c r="A70" s="61">
        <v>41419</v>
      </c>
      <c r="B70" s="91" t="s">
        <v>111</v>
      </c>
    </row>
    <row r="71" spans="1:2" x14ac:dyDescent="0.2">
      <c r="A71" s="61">
        <v>41425</v>
      </c>
      <c r="B71" s="91" t="s">
        <v>112</v>
      </c>
    </row>
    <row r="72" spans="1:2" x14ac:dyDescent="0.2">
      <c r="A72" s="61">
        <v>41433</v>
      </c>
      <c r="B72" s="91" t="s">
        <v>113</v>
      </c>
    </row>
    <row r="73" spans="1:2" x14ac:dyDescent="0.2">
      <c r="A73" s="61">
        <v>41441</v>
      </c>
      <c r="B73" s="91" t="s">
        <v>109</v>
      </c>
    </row>
    <row r="74" spans="1:2" x14ac:dyDescent="0.2">
      <c r="A74" s="61">
        <v>41448</v>
      </c>
      <c r="B74" s="91" t="s">
        <v>111</v>
      </c>
    </row>
    <row r="75" spans="1:2" x14ac:dyDescent="0.2">
      <c r="A75" s="61">
        <v>41455</v>
      </c>
      <c r="B75" s="91" t="s">
        <v>112</v>
      </c>
    </row>
    <row r="76" spans="1:2" x14ac:dyDescent="0.2">
      <c r="A76" s="61">
        <v>41463</v>
      </c>
      <c r="B76" s="91" t="s">
        <v>113</v>
      </c>
    </row>
    <row r="77" spans="1:2" x14ac:dyDescent="0.2">
      <c r="A77" s="61">
        <v>41471</v>
      </c>
      <c r="B77" s="91" t="s">
        <v>109</v>
      </c>
    </row>
    <row r="78" spans="1:2" x14ac:dyDescent="0.2">
      <c r="A78" s="61">
        <v>41477</v>
      </c>
      <c r="B78" s="91" t="s">
        <v>111</v>
      </c>
    </row>
    <row r="79" spans="1:2" x14ac:dyDescent="0.2">
      <c r="A79" s="61">
        <v>41484</v>
      </c>
      <c r="B79" s="91" t="s">
        <v>112</v>
      </c>
    </row>
    <row r="80" spans="1:2" x14ac:dyDescent="0.2">
      <c r="A80" s="61">
        <v>41492</v>
      </c>
      <c r="B80" s="91" t="s">
        <v>113</v>
      </c>
    </row>
    <row r="81" spans="1:2" x14ac:dyDescent="0.2">
      <c r="A81" s="61">
        <v>41500</v>
      </c>
      <c r="B81" s="91" t="s">
        <v>109</v>
      </c>
    </row>
    <row r="82" spans="1:2" x14ac:dyDescent="0.2">
      <c r="A82" s="61">
        <v>41507</v>
      </c>
      <c r="B82" s="91" t="s">
        <v>111</v>
      </c>
    </row>
    <row r="83" spans="1:2" x14ac:dyDescent="0.2">
      <c r="A83" s="61">
        <v>41514</v>
      </c>
      <c r="B83" s="91" t="s">
        <v>112</v>
      </c>
    </row>
    <row r="84" spans="1:2" x14ac:dyDescent="0.2">
      <c r="A84" s="61">
        <v>41522</v>
      </c>
      <c r="B84" s="91" t="s">
        <v>113</v>
      </c>
    </row>
    <row r="85" spans="1:2" x14ac:dyDescent="0.2">
      <c r="A85" s="61">
        <v>41529</v>
      </c>
      <c r="B85" s="91" t="s">
        <v>109</v>
      </c>
    </row>
    <row r="86" spans="1:2" x14ac:dyDescent="0.2">
      <c r="A86" s="61">
        <v>41536</v>
      </c>
      <c r="B86" s="91" t="s">
        <v>111</v>
      </c>
    </row>
    <row r="87" spans="1:2" x14ac:dyDescent="0.2">
      <c r="A87" s="61">
        <v>41544</v>
      </c>
      <c r="B87" s="91" t="s">
        <v>112</v>
      </c>
    </row>
    <row r="88" spans="1:2" x14ac:dyDescent="0.2">
      <c r="A88" s="61">
        <v>41552</v>
      </c>
      <c r="B88" s="91" t="s">
        <v>113</v>
      </c>
    </row>
    <row r="89" spans="1:2" x14ac:dyDescent="0.2">
      <c r="A89" s="61">
        <v>41558</v>
      </c>
      <c r="B89" s="91" t="s">
        <v>109</v>
      </c>
    </row>
    <row r="90" spans="1:2" x14ac:dyDescent="0.2">
      <c r="A90" s="61">
        <v>41565</v>
      </c>
      <c r="B90" s="91" t="s">
        <v>111</v>
      </c>
    </row>
    <row r="91" spans="1:2" x14ac:dyDescent="0.2">
      <c r="A91" s="61">
        <v>41573</v>
      </c>
      <c r="B91" s="91" t="s">
        <v>112</v>
      </c>
    </row>
    <row r="92" spans="1:2" x14ac:dyDescent="0.2">
      <c r="A92" s="61">
        <v>41581</v>
      </c>
      <c r="B92" s="91" t="s">
        <v>113</v>
      </c>
    </row>
    <row r="93" spans="1:2" x14ac:dyDescent="0.2">
      <c r="A93" s="61">
        <v>41588</v>
      </c>
      <c r="B93" s="91" t="s">
        <v>109</v>
      </c>
    </row>
    <row r="94" spans="1:2" x14ac:dyDescent="0.2">
      <c r="A94" s="61">
        <v>41595</v>
      </c>
      <c r="B94" s="91" t="s">
        <v>111</v>
      </c>
    </row>
    <row r="95" spans="1:2" x14ac:dyDescent="0.2">
      <c r="A95" s="61">
        <v>41603</v>
      </c>
      <c r="B95" s="91" t="s">
        <v>112</v>
      </c>
    </row>
    <row r="96" spans="1:2" x14ac:dyDescent="0.2">
      <c r="A96" s="61">
        <v>41611</v>
      </c>
      <c r="B96" s="91" t="s">
        <v>113</v>
      </c>
    </row>
    <row r="97" spans="1:2" x14ac:dyDescent="0.2">
      <c r="A97" s="61">
        <v>41617</v>
      </c>
      <c r="B97" s="91" t="s">
        <v>109</v>
      </c>
    </row>
    <row r="98" spans="1:2" x14ac:dyDescent="0.2">
      <c r="A98" s="61">
        <v>41625</v>
      </c>
      <c r="B98" s="91" t="s">
        <v>111</v>
      </c>
    </row>
    <row r="99" spans="1:2" x14ac:dyDescent="0.2">
      <c r="A99" s="61">
        <v>41633</v>
      </c>
      <c r="B99" s="91" t="s">
        <v>112</v>
      </c>
    </row>
    <row r="100" spans="1:2" x14ac:dyDescent="0.2">
      <c r="A100" s="61">
        <v>41640</v>
      </c>
      <c r="B100" s="91" t="s">
        <v>113</v>
      </c>
    </row>
    <row r="101" spans="1:2" x14ac:dyDescent="0.2">
      <c r="A101" s="61">
        <v>41647</v>
      </c>
      <c r="B101" s="91" t="s">
        <v>109</v>
      </c>
    </row>
    <row r="102" spans="1:2" x14ac:dyDescent="0.2">
      <c r="A102" s="61">
        <v>41655</v>
      </c>
      <c r="B102" s="91" t="s">
        <v>111</v>
      </c>
    </row>
    <row r="103" spans="1:2" x14ac:dyDescent="0.2">
      <c r="A103" s="61">
        <v>41663</v>
      </c>
      <c r="B103" s="91" t="s">
        <v>112</v>
      </c>
    </row>
    <row r="104" spans="1:2" x14ac:dyDescent="0.2">
      <c r="A104" s="61">
        <v>41669</v>
      </c>
      <c r="B104" s="91" t="s">
        <v>113</v>
      </c>
    </row>
    <row r="105" spans="1:2" x14ac:dyDescent="0.2">
      <c r="A105" s="61">
        <v>41676</v>
      </c>
      <c r="B105" s="91" t="s">
        <v>109</v>
      </c>
    </row>
    <row r="106" spans="1:2" x14ac:dyDescent="0.2">
      <c r="A106" s="61">
        <v>41684</v>
      </c>
      <c r="B106" s="91" t="s">
        <v>111</v>
      </c>
    </row>
    <row r="107" spans="1:2" x14ac:dyDescent="0.2">
      <c r="A107" s="61">
        <v>41692</v>
      </c>
      <c r="B107" s="91" t="s">
        <v>112</v>
      </c>
    </row>
    <row r="108" spans="1:2" x14ac:dyDescent="0.2">
      <c r="A108" s="61">
        <v>41699</v>
      </c>
      <c r="B108" s="91" t="s">
        <v>113</v>
      </c>
    </row>
    <row r="109" spans="1:2" x14ac:dyDescent="0.2">
      <c r="A109" s="61">
        <v>41706</v>
      </c>
      <c r="B109" s="91" t="s">
        <v>109</v>
      </c>
    </row>
    <row r="110" spans="1:2" x14ac:dyDescent="0.2">
      <c r="A110" s="61">
        <v>41714</v>
      </c>
      <c r="B110" s="91" t="s">
        <v>111</v>
      </c>
    </row>
    <row r="111" spans="1:2" x14ac:dyDescent="0.2">
      <c r="A111" s="61">
        <v>41722</v>
      </c>
      <c r="B111" s="91" t="s">
        <v>112</v>
      </c>
    </row>
    <row r="112" spans="1:2" x14ac:dyDescent="0.2">
      <c r="A112" s="61">
        <v>41728</v>
      </c>
      <c r="B112" s="91" t="s">
        <v>113</v>
      </c>
    </row>
    <row r="113" spans="1:2" x14ac:dyDescent="0.2">
      <c r="A113" s="61">
        <v>41736</v>
      </c>
      <c r="B113" s="91" t="s">
        <v>109</v>
      </c>
    </row>
    <row r="114" spans="1:2" x14ac:dyDescent="0.2">
      <c r="A114" s="61">
        <v>41744</v>
      </c>
      <c r="B114" s="91" t="s">
        <v>111</v>
      </c>
    </row>
    <row r="115" spans="1:2" x14ac:dyDescent="0.2">
      <c r="A115" s="61">
        <v>41751</v>
      </c>
      <c r="B115" s="91" t="s">
        <v>112</v>
      </c>
    </row>
    <row r="116" spans="1:2" x14ac:dyDescent="0.2">
      <c r="A116" s="61">
        <v>41758</v>
      </c>
      <c r="B116" s="91" t="s">
        <v>113</v>
      </c>
    </row>
    <row r="117" spans="1:2" x14ac:dyDescent="0.2">
      <c r="A117" s="61">
        <v>41766</v>
      </c>
      <c r="B117" s="91" t="s">
        <v>109</v>
      </c>
    </row>
    <row r="118" spans="1:2" x14ac:dyDescent="0.2">
      <c r="A118" s="61">
        <v>41773</v>
      </c>
      <c r="B118" s="91" t="s">
        <v>111</v>
      </c>
    </row>
    <row r="119" spans="1:2" x14ac:dyDescent="0.2">
      <c r="A119" s="61">
        <v>41780</v>
      </c>
      <c r="B119" s="91" t="s">
        <v>112</v>
      </c>
    </row>
    <row r="120" spans="1:2" x14ac:dyDescent="0.2">
      <c r="A120" s="61">
        <v>41787</v>
      </c>
      <c r="B120" s="91" t="s">
        <v>113</v>
      </c>
    </row>
    <row r="121" spans="1:2" x14ac:dyDescent="0.2">
      <c r="A121" s="61">
        <v>41795</v>
      </c>
      <c r="B121" s="91" t="s">
        <v>109</v>
      </c>
    </row>
    <row r="122" spans="1:2" x14ac:dyDescent="0.2">
      <c r="A122" s="61">
        <v>41803</v>
      </c>
      <c r="B122" s="91" t="s">
        <v>111</v>
      </c>
    </row>
    <row r="123" spans="1:2" x14ac:dyDescent="0.2">
      <c r="A123" s="61">
        <v>41809</v>
      </c>
      <c r="B123" s="91" t="s">
        <v>112</v>
      </c>
    </row>
    <row r="124" spans="1:2" x14ac:dyDescent="0.2">
      <c r="A124" s="61">
        <v>41817</v>
      </c>
      <c r="B124" s="91" t="s">
        <v>113</v>
      </c>
    </row>
    <row r="125" spans="1:2" x14ac:dyDescent="0.2">
      <c r="A125" s="61">
        <v>41825</v>
      </c>
      <c r="B125" s="91" t="s">
        <v>109</v>
      </c>
    </row>
    <row r="126" spans="1:2" x14ac:dyDescent="0.2">
      <c r="A126" s="61">
        <v>41832</v>
      </c>
      <c r="B126" s="91" t="s">
        <v>111</v>
      </c>
    </row>
    <row r="127" spans="1:2" x14ac:dyDescent="0.2">
      <c r="A127" s="61">
        <v>41839</v>
      </c>
      <c r="B127" s="91" t="s">
        <v>112</v>
      </c>
    </row>
    <row r="128" spans="1:2" x14ac:dyDescent="0.2">
      <c r="A128" s="61">
        <v>41846</v>
      </c>
      <c r="B128" s="91" t="s">
        <v>113</v>
      </c>
    </row>
    <row r="129" spans="1:2" x14ac:dyDescent="0.2">
      <c r="A129" s="61">
        <v>41855</v>
      </c>
      <c r="B129" s="91" t="s">
        <v>109</v>
      </c>
    </row>
    <row r="130" spans="1:2" x14ac:dyDescent="0.2">
      <c r="A130" s="61">
        <v>41861</v>
      </c>
      <c r="B130" s="91" t="s">
        <v>111</v>
      </c>
    </row>
    <row r="131" spans="1:2" x14ac:dyDescent="0.2">
      <c r="A131" s="61">
        <v>41868</v>
      </c>
      <c r="B131" s="91" t="s">
        <v>112</v>
      </c>
    </row>
    <row r="132" spans="1:2" x14ac:dyDescent="0.2">
      <c r="A132" s="61">
        <v>41876</v>
      </c>
      <c r="B132" s="91" t="s">
        <v>113</v>
      </c>
    </row>
    <row r="133" spans="1:2" x14ac:dyDescent="0.2">
      <c r="A133" s="61">
        <v>41884</v>
      </c>
      <c r="B133" s="91" t="s">
        <v>109</v>
      </c>
    </row>
    <row r="134" spans="1:2" x14ac:dyDescent="0.2">
      <c r="A134" s="61">
        <v>41891</v>
      </c>
      <c r="B134" s="91" t="s">
        <v>111</v>
      </c>
    </row>
    <row r="135" spans="1:2" x14ac:dyDescent="0.2">
      <c r="A135" s="61">
        <v>41898</v>
      </c>
      <c r="B135" s="91" t="s">
        <v>112</v>
      </c>
    </row>
    <row r="136" spans="1:2" x14ac:dyDescent="0.2">
      <c r="A136" s="61">
        <v>41906</v>
      </c>
      <c r="B136" s="91" t="s">
        <v>113</v>
      </c>
    </row>
    <row r="137" spans="1:2" x14ac:dyDescent="0.2">
      <c r="A137" s="61">
        <v>41913</v>
      </c>
      <c r="B137" s="91" t="s">
        <v>109</v>
      </c>
    </row>
    <row r="138" spans="1:2" x14ac:dyDescent="0.2">
      <c r="A138" s="61">
        <v>41920</v>
      </c>
      <c r="B138" s="91" t="s">
        <v>111</v>
      </c>
    </row>
    <row r="139" spans="1:2" x14ac:dyDescent="0.2">
      <c r="A139" s="61">
        <v>41927</v>
      </c>
      <c r="B139" s="91" t="s">
        <v>112</v>
      </c>
    </row>
    <row r="140" spans="1:2" x14ac:dyDescent="0.2">
      <c r="A140" s="61">
        <v>41935</v>
      </c>
      <c r="B140" s="91" t="s">
        <v>113</v>
      </c>
    </row>
    <row r="141" spans="1:2" x14ac:dyDescent="0.2">
      <c r="A141" s="61">
        <v>41943</v>
      </c>
      <c r="B141" s="91" t="s">
        <v>109</v>
      </c>
    </row>
    <row r="142" spans="1:2" x14ac:dyDescent="0.2">
      <c r="A142" s="61">
        <v>41949</v>
      </c>
      <c r="B142" s="91" t="s">
        <v>111</v>
      </c>
    </row>
    <row r="143" spans="1:2" x14ac:dyDescent="0.2">
      <c r="A143" s="61">
        <v>41957</v>
      </c>
      <c r="B143" s="91" t="s">
        <v>112</v>
      </c>
    </row>
    <row r="144" spans="1:2" x14ac:dyDescent="0.2">
      <c r="A144" s="61">
        <v>41965</v>
      </c>
      <c r="B144" s="91" t="s">
        <v>113</v>
      </c>
    </row>
    <row r="145" spans="1:2" x14ac:dyDescent="0.2">
      <c r="A145" s="61">
        <v>41972</v>
      </c>
      <c r="B145" s="91" t="s">
        <v>109</v>
      </c>
    </row>
    <row r="146" spans="1:2" x14ac:dyDescent="0.2">
      <c r="A146" s="61">
        <v>41979</v>
      </c>
      <c r="B146" s="91" t="s">
        <v>111</v>
      </c>
    </row>
    <row r="147" spans="1:2" x14ac:dyDescent="0.2">
      <c r="A147" s="61">
        <v>41987</v>
      </c>
      <c r="B147" s="91" t="s">
        <v>112</v>
      </c>
    </row>
    <row r="148" spans="1:2" x14ac:dyDescent="0.2">
      <c r="A148" s="61">
        <v>41995</v>
      </c>
      <c r="B148" s="91" t="s">
        <v>113</v>
      </c>
    </row>
    <row r="149" spans="1:2" x14ac:dyDescent="0.2">
      <c r="A149" s="61">
        <v>42001</v>
      </c>
      <c r="B149" s="91" t="s">
        <v>109</v>
      </c>
    </row>
    <row r="150" spans="1:2" x14ac:dyDescent="0.2">
      <c r="A150" s="61">
        <v>42009</v>
      </c>
      <c r="B150" s="91" t="s">
        <v>111</v>
      </c>
    </row>
    <row r="151" spans="1:2" x14ac:dyDescent="0.2">
      <c r="A151" s="61">
        <v>42017</v>
      </c>
      <c r="B151" s="91" t="s">
        <v>112</v>
      </c>
    </row>
    <row r="152" spans="1:2" x14ac:dyDescent="0.2">
      <c r="A152" s="61">
        <v>42024</v>
      </c>
      <c r="B152" s="91" t="s">
        <v>113</v>
      </c>
    </row>
    <row r="153" spans="1:2" x14ac:dyDescent="0.2">
      <c r="A153" s="61">
        <v>42031</v>
      </c>
      <c r="B153" s="91" t="s">
        <v>109</v>
      </c>
    </row>
    <row r="154" spans="1:2" x14ac:dyDescent="0.2">
      <c r="A154" s="61">
        <v>42038</v>
      </c>
      <c r="B154" s="91" t="s">
        <v>111</v>
      </c>
    </row>
    <row r="155" spans="1:2" x14ac:dyDescent="0.2">
      <c r="A155" s="61">
        <v>42047</v>
      </c>
      <c r="B155" s="91" t="s">
        <v>112</v>
      </c>
    </row>
    <row r="156" spans="1:2" x14ac:dyDescent="0.2">
      <c r="A156" s="61">
        <v>42053</v>
      </c>
      <c r="B156" s="91" t="s">
        <v>113</v>
      </c>
    </row>
    <row r="157" spans="1:2" x14ac:dyDescent="0.2">
      <c r="A157" s="61">
        <v>42060</v>
      </c>
      <c r="B157" s="91" t="s">
        <v>109</v>
      </c>
    </row>
    <row r="158" spans="1:2" x14ac:dyDescent="0.2">
      <c r="A158" s="61">
        <v>42068</v>
      </c>
      <c r="B158" s="91" t="s">
        <v>111</v>
      </c>
    </row>
    <row r="159" spans="1:2" x14ac:dyDescent="0.2">
      <c r="A159" s="61">
        <v>42076</v>
      </c>
      <c r="B159" s="91" t="s">
        <v>112</v>
      </c>
    </row>
    <row r="160" spans="1:2" x14ac:dyDescent="0.2">
      <c r="A160" s="61">
        <v>42083</v>
      </c>
      <c r="B160" s="91" t="s">
        <v>113</v>
      </c>
    </row>
    <row r="161" spans="1:2" x14ac:dyDescent="0.2">
      <c r="A161" s="61">
        <v>42090</v>
      </c>
      <c r="B161" s="91" t="s">
        <v>109</v>
      </c>
    </row>
    <row r="162" spans="1:2" x14ac:dyDescent="0.2">
      <c r="A162" s="61">
        <v>42098</v>
      </c>
      <c r="B162" s="91" t="s">
        <v>111</v>
      </c>
    </row>
    <row r="163" spans="1:2" x14ac:dyDescent="0.2">
      <c r="A163" s="61">
        <v>42106</v>
      </c>
      <c r="B163" s="91" t="s">
        <v>112</v>
      </c>
    </row>
    <row r="164" spans="1:2" x14ac:dyDescent="0.2">
      <c r="A164" s="61">
        <v>42112</v>
      </c>
      <c r="B164" s="91" t="s">
        <v>113</v>
      </c>
    </row>
    <row r="165" spans="1:2" x14ac:dyDescent="0.2">
      <c r="A165" s="61">
        <v>42119</v>
      </c>
      <c r="B165" s="91" t="s">
        <v>109</v>
      </c>
    </row>
    <row r="166" spans="1:2" x14ac:dyDescent="0.2">
      <c r="A166" s="61">
        <v>42128</v>
      </c>
      <c r="B166" s="91" t="s">
        <v>111</v>
      </c>
    </row>
    <row r="167" spans="1:2" x14ac:dyDescent="0.2">
      <c r="A167" s="61">
        <v>42135</v>
      </c>
      <c r="B167" s="91" t="s">
        <v>112</v>
      </c>
    </row>
    <row r="168" spans="1:2" x14ac:dyDescent="0.2">
      <c r="A168" s="61">
        <v>42142</v>
      </c>
      <c r="B168" s="91" t="s">
        <v>113</v>
      </c>
    </row>
    <row r="169" spans="1:2" x14ac:dyDescent="0.2">
      <c r="A169" s="61">
        <v>42149</v>
      </c>
      <c r="B169" s="91" t="s">
        <v>109</v>
      </c>
    </row>
    <row r="170" spans="1:2" x14ac:dyDescent="0.2">
      <c r="A170" s="61">
        <v>42157</v>
      </c>
      <c r="B170" s="91" t="s">
        <v>111</v>
      </c>
    </row>
    <row r="171" spans="1:2" x14ac:dyDescent="0.2">
      <c r="A171" s="61">
        <v>42164</v>
      </c>
      <c r="B171" s="91" t="s">
        <v>112</v>
      </c>
    </row>
    <row r="172" spans="1:2" x14ac:dyDescent="0.2">
      <c r="A172" s="61">
        <v>42171</v>
      </c>
      <c r="B172" s="91" t="s">
        <v>113</v>
      </c>
    </row>
    <row r="173" spans="1:2" x14ac:dyDescent="0.2">
      <c r="A173" s="61">
        <v>42179</v>
      </c>
      <c r="B173" s="91" t="s">
        <v>109</v>
      </c>
    </row>
    <row r="174" spans="1:2" x14ac:dyDescent="0.2">
      <c r="A174" s="61">
        <v>42187</v>
      </c>
      <c r="B174" s="91" t="s">
        <v>111</v>
      </c>
    </row>
    <row r="175" spans="1:2" x14ac:dyDescent="0.2">
      <c r="A175" s="61">
        <v>42193</v>
      </c>
      <c r="B175" s="91" t="s">
        <v>112</v>
      </c>
    </row>
    <row r="176" spans="1:2" x14ac:dyDescent="0.2">
      <c r="A176" s="61">
        <v>42201</v>
      </c>
      <c r="B176" s="91" t="s">
        <v>113</v>
      </c>
    </row>
    <row r="177" spans="1:2" x14ac:dyDescent="0.2">
      <c r="A177" s="61">
        <v>42209</v>
      </c>
      <c r="B177" s="91" t="s">
        <v>109</v>
      </c>
    </row>
    <row r="178" spans="1:2" x14ac:dyDescent="0.2">
      <c r="A178" s="61">
        <v>42216</v>
      </c>
      <c r="B178" s="91" t="s">
        <v>111</v>
      </c>
    </row>
    <row r="179" spans="1:2" x14ac:dyDescent="0.2">
      <c r="A179" s="61">
        <v>42223</v>
      </c>
      <c r="B179" s="91" t="s">
        <v>112</v>
      </c>
    </row>
    <row r="180" spans="1:2" x14ac:dyDescent="0.2">
      <c r="A180" s="61">
        <v>42230</v>
      </c>
      <c r="B180" s="91" t="s">
        <v>113</v>
      </c>
    </row>
    <row r="181" spans="1:2" x14ac:dyDescent="0.2">
      <c r="A181" s="61">
        <v>42238</v>
      </c>
      <c r="B181" s="91" t="s">
        <v>109</v>
      </c>
    </row>
    <row r="182" spans="1:2" x14ac:dyDescent="0.2">
      <c r="A182" s="61">
        <v>42245</v>
      </c>
      <c r="B182" s="91" t="s">
        <v>111</v>
      </c>
    </row>
    <row r="183" spans="1:2" x14ac:dyDescent="0.2">
      <c r="A183" s="61">
        <v>42252</v>
      </c>
      <c r="B183" s="91" t="s">
        <v>112</v>
      </c>
    </row>
    <row r="184" spans="1:2" x14ac:dyDescent="0.2">
      <c r="A184" s="61">
        <v>42260</v>
      </c>
      <c r="B184" s="91" t="s">
        <v>113</v>
      </c>
    </row>
    <row r="185" spans="1:2" x14ac:dyDescent="0.2">
      <c r="A185" s="61">
        <v>42268</v>
      </c>
      <c r="B185" s="91" t="s">
        <v>109</v>
      </c>
    </row>
    <row r="186" spans="1:2" x14ac:dyDescent="0.2">
      <c r="A186" s="61">
        <v>42275</v>
      </c>
      <c r="B186" s="91" t="s">
        <v>111</v>
      </c>
    </row>
    <row r="187" spans="1:2" x14ac:dyDescent="0.2">
      <c r="A187" s="61">
        <v>42281</v>
      </c>
      <c r="B187" s="91" t="s">
        <v>112</v>
      </c>
    </row>
    <row r="188" spans="1:2" x14ac:dyDescent="0.2">
      <c r="A188" s="61">
        <v>42290</v>
      </c>
      <c r="B188" s="91" t="s">
        <v>113</v>
      </c>
    </row>
    <row r="189" spans="1:2" x14ac:dyDescent="0.2">
      <c r="A189" s="61">
        <v>42297</v>
      </c>
      <c r="B189" s="91" t="s">
        <v>109</v>
      </c>
    </row>
    <row r="190" spans="1:2" x14ac:dyDescent="0.2">
      <c r="A190" s="61">
        <v>42304</v>
      </c>
      <c r="B190" s="91" t="s">
        <v>111</v>
      </c>
    </row>
    <row r="191" spans="1:2" x14ac:dyDescent="0.2">
      <c r="A191" s="61">
        <v>42311</v>
      </c>
      <c r="B191" s="91" t="s">
        <v>112</v>
      </c>
    </row>
    <row r="192" spans="1:2" x14ac:dyDescent="0.2">
      <c r="A192" s="61">
        <v>42319</v>
      </c>
      <c r="B192" s="91" t="s">
        <v>113</v>
      </c>
    </row>
    <row r="193" spans="1:2" x14ac:dyDescent="0.2">
      <c r="A193" s="61">
        <v>42327</v>
      </c>
      <c r="B193" s="91" t="s">
        <v>109</v>
      </c>
    </row>
    <row r="194" spans="1:2" x14ac:dyDescent="0.2">
      <c r="A194" s="61">
        <v>42333</v>
      </c>
      <c r="B194" s="91" t="s">
        <v>111</v>
      </c>
    </row>
    <row r="195" spans="1:2" x14ac:dyDescent="0.2">
      <c r="A195" s="61">
        <v>42341</v>
      </c>
      <c r="B195" s="91" t="s">
        <v>112</v>
      </c>
    </row>
    <row r="196" spans="1:2" x14ac:dyDescent="0.2">
      <c r="A196" s="61">
        <v>42349</v>
      </c>
      <c r="B196" s="91" t="s">
        <v>113</v>
      </c>
    </row>
    <row r="197" spans="1:2" x14ac:dyDescent="0.2">
      <c r="A197" s="61">
        <v>42356</v>
      </c>
      <c r="B197" s="91" t="s">
        <v>109</v>
      </c>
    </row>
    <row r="198" spans="1:2" x14ac:dyDescent="0.2">
      <c r="A198" s="61">
        <v>42363</v>
      </c>
      <c r="B198" s="91" t="s">
        <v>111</v>
      </c>
    </row>
    <row r="199" spans="1:2" x14ac:dyDescent="0.2">
      <c r="A199" s="61">
        <v>42371</v>
      </c>
      <c r="B199" s="91" t="s">
        <v>112</v>
      </c>
    </row>
    <row r="200" spans="1:2" x14ac:dyDescent="0.2">
      <c r="A200" s="61">
        <v>42379</v>
      </c>
      <c r="B200" s="91" t="s">
        <v>113</v>
      </c>
    </row>
    <row r="201" spans="1:2" x14ac:dyDescent="0.2">
      <c r="A201" s="61">
        <v>42385</v>
      </c>
      <c r="B201" s="91" t="s">
        <v>109</v>
      </c>
    </row>
    <row r="202" spans="1:2" x14ac:dyDescent="0.2">
      <c r="A202" s="61">
        <v>42393</v>
      </c>
      <c r="B202" s="91" t="s">
        <v>111</v>
      </c>
    </row>
    <row r="203" spans="1:2" x14ac:dyDescent="0.2">
      <c r="A203" s="61">
        <v>42401</v>
      </c>
      <c r="B203" s="91" t="s">
        <v>112</v>
      </c>
    </row>
    <row r="204" spans="1:2" x14ac:dyDescent="0.2">
      <c r="A204" s="61">
        <v>42408</v>
      </c>
      <c r="B204" s="91" t="s">
        <v>113</v>
      </c>
    </row>
    <row r="205" spans="1:2" x14ac:dyDescent="0.2">
      <c r="A205" s="61">
        <v>42415</v>
      </c>
      <c r="B205" s="91" t="s">
        <v>109</v>
      </c>
    </row>
    <row r="206" spans="1:2" x14ac:dyDescent="0.2">
      <c r="A206" s="61">
        <v>42422</v>
      </c>
      <c r="B206" s="91" t="s">
        <v>111</v>
      </c>
    </row>
    <row r="207" spans="1:2" x14ac:dyDescent="0.2">
      <c r="A207" s="61">
        <v>42430</v>
      </c>
      <c r="B207" s="91" t="s">
        <v>112</v>
      </c>
    </row>
    <row r="208" spans="1:2" x14ac:dyDescent="0.2">
      <c r="A208" s="61">
        <v>42438</v>
      </c>
      <c r="B208" s="91" t="s">
        <v>113</v>
      </c>
    </row>
    <row r="209" spans="1:2" x14ac:dyDescent="0.2">
      <c r="A209" s="61">
        <v>42444</v>
      </c>
      <c r="B209" s="91" t="s">
        <v>109</v>
      </c>
    </row>
    <row r="210" spans="1:2" x14ac:dyDescent="0.2">
      <c r="A210" s="61">
        <v>42452</v>
      </c>
      <c r="B210" s="91" t="s">
        <v>111</v>
      </c>
    </row>
    <row r="211" spans="1:2" x14ac:dyDescent="0.2">
      <c r="A211" s="61">
        <v>42460</v>
      </c>
      <c r="B211" s="91" t="s">
        <v>112</v>
      </c>
    </row>
    <row r="212" spans="1:2" x14ac:dyDescent="0.2">
      <c r="A212" s="61">
        <v>42467</v>
      </c>
      <c r="B212" s="91" t="s">
        <v>113</v>
      </c>
    </row>
    <row r="213" spans="1:2" x14ac:dyDescent="0.2">
      <c r="A213" s="61">
        <v>42474</v>
      </c>
      <c r="B213" s="91" t="s">
        <v>109</v>
      </c>
    </row>
    <row r="214" spans="1:2" x14ac:dyDescent="0.2">
      <c r="A214" s="61">
        <v>42482</v>
      </c>
      <c r="B214" s="91" t="s">
        <v>111</v>
      </c>
    </row>
    <row r="215" spans="1:2" x14ac:dyDescent="0.2">
      <c r="A215" s="61">
        <v>42490</v>
      </c>
      <c r="B215" s="91" t="s">
        <v>112</v>
      </c>
    </row>
    <row r="216" spans="1:2" x14ac:dyDescent="0.2">
      <c r="A216" s="61">
        <v>42496</v>
      </c>
      <c r="B216" s="91" t="s">
        <v>113</v>
      </c>
    </row>
    <row r="217" spans="1:2" x14ac:dyDescent="0.2">
      <c r="A217" s="61">
        <v>42503</v>
      </c>
      <c r="B217" s="91" t="s">
        <v>109</v>
      </c>
    </row>
    <row r="218" spans="1:2" x14ac:dyDescent="0.2">
      <c r="A218" s="61">
        <v>42511</v>
      </c>
      <c r="B218" s="91" t="s">
        <v>111</v>
      </c>
    </row>
    <row r="219" spans="1:2" x14ac:dyDescent="0.2">
      <c r="A219" s="61">
        <v>42519</v>
      </c>
      <c r="B219" s="91" t="s">
        <v>112</v>
      </c>
    </row>
    <row r="220" spans="1:2" x14ac:dyDescent="0.2">
      <c r="A220" s="61">
        <v>42526</v>
      </c>
      <c r="B220" s="91" t="s">
        <v>113</v>
      </c>
    </row>
    <row r="221" spans="1:2" x14ac:dyDescent="0.2">
      <c r="A221" s="61">
        <v>42533</v>
      </c>
      <c r="B221" s="91" t="s">
        <v>109</v>
      </c>
    </row>
    <row r="222" spans="1:2" x14ac:dyDescent="0.2">
      <c r="A222" s="61">
        <v>42541</v>
      </c>
      <c r="B222" s="91" t="s">
        <v>111</v>
      </c>
    </row>
    <row r="223" spans="1:2" x14ac:dyDescent="0.2">
      <c r="A223" s="61">
        <v>42548</v>
      </c>
      <c r="B223" s="91" t="s">
        <v>112</v>
      </c>
    </row>
    <row r="224" spans="1:2" x14ac:dyDescent="0.2">
      <c r="A224" s="61">
        <v>42555</v>
      </c>
      <c r="B224" s="91" t="s">
        <v>113</v>
      </c>
    </row>
    <row r="225" spans="1:2" x14ac:dyDescent="0.2">
      <c r="A225" s="61">
        <v>42563</v>
      </c>
      <c r="B225" s="91" t="s">
        <v>109</v>
      </c>
    </row>
    <row r="226" spans="1:2" x14ac:dyDescent="0.2">
      <c r="A226" s="61">
        <v>42570</v>
      </c>
      <c r="B226" s="91" t="s">
        <v>111</v>
      </c>
    </row>
    <row r="227" spans="1:2" x14ac:dyDescent="0.2">
      <c r="A227" s="61">
        <v>42577</v>
      </c>
      <c r="B227" s="91" t="s">
        <v>112</v>
      </c>
    </row>
    <row r="228" spans="1:2" x14ac:dyDescent="0.2">
      <c r="A228" s="61">
        <v>42584</v>
      </c>
      <c r="B228" s="91" t="s">
        <v>113</v>
      </c>
    </row>
    <row r="229" spans="1:2" x14ac:dyDescent="0.2">
      <c r="A229" s="61">
        <v>42592</v>
      </c>
      <c r="B229" s="91" t="s">
        <v>109</v>
      </c>
    </row>
    <row r="230" spans="1:2" x14ac:dyDescent="0.2">
      <c r="A230" s="61">
        <v>42600</v>
      </c>
      <c r="B230" s="91" t="s">
        <v>111</v>
      </c>
    </row>
    <row r="231" spans="1:2" x14ac:dyDescent="0.2">
      <c r="A231" s="61">
        <v>42607</v>
      </c>
      <c r="B231" s="91" t="s">
        <v>112</v>
      </c>
    </row>
    <row r="232" spans="1:2" x14ac:dyDescent="0.2">
      <c r="A232" s="61">
        <v>42614</v>
      </c>
      <c r="B232" s="91" t="s">
        <v>113</v>
      </c>
    </row>
    <row r="233" spans="1:2" x14ac:dyDescent="0.2">
      <c r="A233" s="61">
        <v>42622</v>
      </c>
      <c r="B233" s="91" t="s">
        <v>109</v>
      </c>
    </row>
    <row r="234" spans="1:2" x14ac:dyDescent="0.2">
      <c r="A234" s="61">
        <v>42629</v>
      </c>
      <c r="B234" s="91" t="s">
        <v>111</v>
      </c>
    </row>
    <row r="235" spans="1:2" x14ac:dyDescent="0.2">
      <c r="A235" s="61">
        <v>42636</v>
      </c>
      <c r="B235" s="91" t="s">
        <v>112</v>
      </c>
    </row>
    <row r="236" spans="1:2" x14ac:dyDescent="0.2">
      <c r="A236" s="61">
        <v>42644</v>
      </c>
      <c r="B236" s="91" t="s">
        <v>113</v>
      </c>
    </row>
    <row r="237" spans="1:2" x14ac:dyDescent="0.2">
      <c r="A237" s="61">
        <v>42652</v>
      </c>
      <c r="B237" s="91" t="s">
        <v>109</v>
      </c>
    </row>
    <row r="238" spans="1:2" x14ac:dyDescent="0.2">
      <c r="A238" s="61">
        <v>42659</v>
      </c>
      <c r="B238" s="91" t="s">
        <v>111</v>
      </c>
    </row>
    <row r="239" spans="1:2" x14ac:dyDescent="0.2">
      <c r="A239" s="61">
        <v>42665</v>
      </c>
      <c r="B239" s="91" t="s">
        <v>112</v>
      </c>
    </row>
    <row r="240" spans="1:2" x14ac:dyDescent="0.2">
      <c r="A240" s="61">
        <v>42673</v>
      </c>
      <c r="B240" s="91" t="s">
        <v>113</v>
      </c>
    </row>
    <row r="241" spans="1:2" x14ac:dyDescent="0.2">
      <c r="A241" s="61">
        <v>42681</v>
      </c>
      <c r="B241" s="91" t="s">
        <v>109</v>
      </c>
    </row>
    <row r="242" spans="1:2" x14ac:dyDescent="0.2">
      <c r="A242" s="61">
        <v>42688</v>
      </c>
      <c r="B242" s="91" t="s">
        <v>111</v>
      </c>
    </row>
    <row r="243" spans="1:2" x14ac:dyDescent="0.2">
      <c r="A243" s="61">
        <v>42695</v>
      </c>
      <c r="B243" s="91" t="s">
        <v>112</v>
      </c>
    </row>
    <row r="244" spans="1:2" x14ac:dyDescent="0.2">
      <c r="A244" s="61">
        <v>42703</v>
      </c>
      <c r="B244" s="91" t="s">
        <v>113</v>
      </c>
    </row>
    <row r="245" spans="1:2" x14ac:dyDescent="0.2">
      <c r="A245" s="61">
        <v>42711</v>
      </c>
      <c r="B245" s="91" t="s">
        <v>109</v>
      </c>
    </row>
    <row r="246" spans="1:2" x14ac:dyDescent="0.2">
      <c r="A246" s="61">
        <v>42718</v>
      </c>
      <c r="B246" s="91" t="s">
        <v>111</v>
      </c>
    </row>
    <row r="247" spans="1:2" x14ac:dyDescent="0.2">
      <c r="A247" s="61">
        <v>42725</v>
      </c>
      <c r="B247" s="91" t="s">
        <v>112</v>
      </c>
    </row>
    <row r="248" spans="1:2" x14ac:dyDescent="0.2">
      <c r="A248" s="61">
        <v>42733</v>
      </c>
      <c r="B248" s="91" t="s">
        <v>113</v>
      </c>
    </row>
    <row r="249" spans="1:2" x14ac:dyDescent="0.2">
      <c r="A249" s="61">
        <v>42740</v>
      </c>
      <c r="B249" s="91" t="s">
        <v>109</v>
      </c>
    </row>
    <row r="250" spans="1:2" x14ac:dyDescent="0.2">
      <c r="A250" s="61">
        <v>42747</v>
      </c>
      <c r="B250" s="91" t="s">
        <v>111</v>
      </c>
    </row>
    <row r="251" spans="1:2" x14ac:dyDescent="0.2">
      <c r="A251" s="61">
        <v>42754</v>
      </c>
      <c r="B251" s="91" t="s">
        <v>112</v>
      </c>
    </row>
    <row r="252" spans="1:2" x14ac:dyDescent="0.2">
      <c r="A252" s="61">
        <v>42763</v>
      </c>
      <c r="B252" s="91" t="s">
        <v>113</v>
      </c>
    </row>
    <row r="253" spans="1:2" x14ac:dyDescent="0.2">
      <c r="A253" s="61">
        <v>42770</v>
      </c>
      <c r="B253" s="91" t="s">
        <v>109</v>
      </c>
    </row>
    <row r="254" spans="1:2" x14ac:dyDescent="0.2">
      <c r="A254" s="61">
        <v>42777</v>
      </c>
      <c r="B254" s="91" t="s">
        <v>111</v>
      </c>
    </row>
    <row r="255" spans="1:2" x14ac:dyDescent="0.2">
      <c r="A255" s="61">
        <v>42784</v>
      </c>
      <c r="B255" s="91" t="s">
        <v>112</v>
      </c>
    </row>
    <row r="256" spans="1:2" x14ac:dyDescent="0.2">
      <c r="A256" s="61">
        <v>42792</v>
      </c>
      <c r="B256" s="91" t="s">
        <v>113</v>
      </c>
    </row>
    <row r="257" spans="1:2" x14ac:dyDescent="0.2">
      <c r="A257" s="61">
        <v>42799</v>
      </c>
      <c r="B257" s="91" t="s">
        <v>109</v>
      </c>
    </row>
    <row r="258" spans="1:2" x14ac:dyDescent="0.2">
      <c r="A258" s="61">
        <v>42806</v>
      </c>
      <c r="B258" s="91" t="s">
        <v>111</v>
      </c>
    </row>
    <row r="259" spans="1:2" x14ac:dyDescent="0.2">
      <c r="A259" s="61">
        <v>42814</v>
      </c>
      <c r="B259" s="91" t="s">
        <v>112</v>
      </c>
    </row>
    <row r="260" spans="1:2" x14ac:dyDescent="0.2">
      <c r="A260" s="61">
        <v>42822</v>
      </c>
      <c r="B260" s="91" t="s">
        <v>113</v>
      </c>
    </row>
    <row r="261" spans="1:2" x14ac:dyDescent="0.2">
      <c r="A261" s="61">
        <v>42828</v>
      </c>
      <c r="B261" s="91" t="s">
        <v>109</v>
      </c>
    </row>
    <row r="262" spans="1:2" x14ac:dyDescent="0.2">
      <c r="A262" s="61">
        <v>42836</v>
      </c>
      <c r="B262" s="91" t="s">
        <v>111</v>
      </c>
    </row>
    <row r="263" spans="1:2" x14ac:dyDescent="0.2">
      <c r="A263" s="61">
        <v>42844</v>
      </c>
      <c r="B263" s="91" t="s">
        <v>112</v>
      </c>
    </row>
    <row r="264" spans="1:2" x14ac:dyDescent="0.2">
      <c r="A264" s="61">
        <v>42851</v>
      </c>
      <c r="B264" s="91" t="s">
        <v>113</v>
      </c>
    </row>
    <row r="265" spans="1:2" x14ac:dyDescent="0.2">
      <c r="A265" s="61">
        <v>42858</v>
      </c>
      <c r="B265" s="91" t="s">
        <v>109</v>
      </c>
    </row>
    <row r="266" spans="1:2" x14ac:dyDescent="0.2">
      <c r="A266" s="61">
        <v>42865</v>
      </c>
      <c r="B266" s="91" t="s">
        <v>111</v>
      </c>
    </row>
    <row r="267" spans="1:2" x14ac:dyDescent="0.2">
      <c r="A267" s="61">
        <v>42874</v>
      </c>
      <c r="B267" s="91" t="s">
        <v>112</v>
      </c>
    </row>
    <row r="268" spans="1:2" x14ac:dyDescent="0.2">
      <c r="A268" s="61">
        <v>42880</v>
      </c>
      <c r="B268" s="91" t="s">
        <v>113</v>
      </c>
    </row>
    <row r="269" spans="1:2" x14ac:dyDescent="0.2">
      <c r="A269" s="61">
        <v>42887</v>
      </c>
      <c r="B269" s="91" t="s">
        <v>109</v>
      </c>
    </row>
    <row r="270" spans="1:2" x14ac:dyDescent="0.2">
      <c r="A270" s="61">
        <v>42895</v>
      </c>
      <c r="B270" s="91" t="s">
        <v>111</v>
      </c>
    </row>
    <row r="271" spans="1:2" x14ac:dyDescent="0.2">
      <c r="A271" s="61">
        <v>42903</v>
      </c>
      <c r="B271" s="91" t="s">
        <v>112</v>
      </c>
    </row>
    <row r="272" spans="1:2" x14ac:dyDescent="0.2">
      <c r="A272" s="61">
        <v>42910</v>
      </c>
      <c r="B272" s="91" t="s">
        <v>113</v>
      </c>
    </row>
    <row r="273" spans="1:2" x14ac:dyDescent="0.2">
      <c r="A273" s="61">
        <v>42917</v>
      </c>
      <c r="B273" s="91" t="s">
        <v>109</v>
      </c>
    </row>
    <row r="274" spans="1:2" x14ac:dyDescent="0.2">
      <c r="A274" s="61">
        <v>42925</v>
      </c>
      <c r="B274" s="91" t="s">
        <v>111</v>
      </c>
    </row>
    <row r="275" spans="1:2" x14ac:dyDescent="0.2">
      <c r="A275" s="61">
        <v>42932</v>
      </c>
      <c r="B275" s="91" t="s">
        <v>112</v>
      </c>
    </row>
    <row r="276" spans="1:2" x14ac:dyDescent="0.2">
      <c r="A276" s="61">
        <v>42939</v>
      </c>
      <c r="B276" s="91" t="s">
        <v>113</v>
      </c>
    </row>
    <row r="277" spans="1:2" x14ac:dyDescent="0.2">
      <c r="A277" s="61">
        <v>42946</v>
      </c>
      <c r="B277" s="91" t="s">
        <v>109</v>
      </c>
    </row>
    <row r="278" spans="1:2" x14ac:dyDescent="0.2">
      <c r="A278" s="61">
        <v>42954</v>
      </c>
      <c r="B278" s="91" t="s">
        <v>111</v>
      </c>
    </row>
    <row r="279" spans="1:2" x14ac:dyDescent="0.2">
      <c r="A279" s="61">
        <v>42962</v>
      </c>
      <c r="B279" s="91" t="s">
        <v>112</v>
      </c>
    </row>
    <row r="280" spans="1:2" x14ac:dyDescent="0.2">
      <c r="A280" s="61">
        <v>42968</v>
      </c>
      <c r="B280" s="91" t="s">
        <v>113</v>
      </c>
    </row>
    <row r="281" spans="1:2" x14ac:dyDescent="0.2">
      <c r="A281" s="61">
        <v>42976</v>
      </c>
      <c r="B281" s="91" t="s">
        <v>109</v>
      </c>
    </row>
    <row r="282" spans="1:2" x14ac:dyDescent="0.2">
      <c r="A282" s="61">
        <v>42984</v>
      </c>
      <c r="B282" s="91" t="s">
        <v>111</v>
      </c>
    </row>
    <row r="283" spans="1:2" x14ac:dyDescent="0.2">
      <c r="A283" s="61">
        <v>42991</v>
      </c>
      <c r="B283" s="91" t="s">
        <v>112</v>
      </c>
    </row>
    <row r="284" spans="1:2" x14ac:dyDescent="0.2">
      <c r="A284" s="61">
        <v>42998</v>
      </c>
      <c r="B284" s="91" t="s">
        <v>113</v>
      </c>
    </row>
    <row r="285" spans="1:2" x14ac:dyDescent="0.2">
      <c r="A285" s="61">
        <v>43006</v>
      </c>
      <c r="B285" s="91" t="s">
        <v>109</v>
      </c>
    </row>
    <row r="286" spans="1:2" x14ac:dyDescent="0.2">
      <c r="A286" s="61">
        <v>43013</v>
      </c>
      <c r="B286" s="91" t="s">
        <v>111</v>
      </c>
    </row>
    <row r="287" spans="1:2" x14ac:dyDescent="0.2">
      <c r="A287" s="61">
        <v>43020</v>
      </c>
      <c r="B287" s="91" t="s">
        <v>112</v>
      </c>
    </row>
    <row r="288" spans="1:2" x14ac:dyDescent="0.2">
      <c r="A288" s="61">
        <v>43027</v>
      </c>
      <c r="B288" s="91" t="s">
        <v>113</v>
      </c>
    </row>
    <row r="289" spans="1:2" x14ac:dyDescent="0.2">
      <c r="A289" s="61">
        <v>43035</v>
      </c>
      <c r="B289" s="91" t="s">
        <v>109</v>
      </c>
    </row>
    <row r="290" spans="1:2" x14ac:dyDescent="0.2">
      <c r="A290" s="61">
        <v>43043</v>
      </c>
      <c r="B290" s="91" t="s">
        <v>111</v>
      </c>
    </row>
    <row r="291" spans="1:2" x14ac:dyDescent="0.2">
      <c r="A291" s="61">
        <v>43049</v>
      </c>
      <c r="B291" s="91" t="s">
        <v>112</v>
      </c>
    </row>
    <row r="292" spans="1:2" x14ac:dyDescent="0.2">
      <c r="A292" s="61">
        <v>43057</v>
      </c>
      <c r="B292" s="91" t="s">
        <v>113</v>
      </c>
    </row>
    <row r="293" spans="1:2" x14ac:dyDescent="0.2">
      <c r="A293" s="61">
        <v>43065</v>
      </c>
      <c r="B293" s="91" t="s">
        <v>109</v>
      </c>
    </row>
    <row r="294" spans="1:2" x14ac:dyDescent="0.2">
      <c r="A294" s="61">
        <v>43072</v>
      </c>
      <c r="B294" s="91" t="s">
        <v>111</v>
      </c>
    </row>
    <row r="295" spans="1:2" x14ac:dyDescent="0.2">
      <c r="A295" s="61">
        <v>43079</v>
      </c>
      <c r="B295" s="91" t="s">
        <v>112</v>
      </c>
    </row>
    <row r="296" spans="1:2" x14ac:dyDescent="0.2">
      <c r="A296" s="61">
        <v>43087</v>
      </c>
      <c r="B296" s="91" t="s">
        <v>113</v>
      </c>
    </row>
    <row r="297" spans="1:2" x14ac:dyDescent="0.2">
      <c r="A297" s="61">
        <v>43095</v>
      </c>
      <c r="B297" s="91" t="s">
        <v>109</v>
      </c>
    </row>
    <row r="298" spans="1:2" x14ac:dyDescent="0.2">
      <c r="A298" s="61">
        <v>43102</v>
      </c>
      <c r="B298" s="91" t="s">
        <v>111</v>
      </c>
    </row>
    <row r="299" spans="1:2" x14ac:dyDescent="0.2">
      <c r="A299" s="61">
        <v>43108</v>
      </c>
      <c r="B299" s="91" t="s">
        <v>112</v>
      </c>
    </row>
    <row r="300" spans="1:2" x14ac:dyDescent="0.2">
      <c r="A300" s="61">
        <v>43117</v>
      </c>
      <c r="B300" s="91" t="s">
        <v>113</v>
      </c>
    </row>
    <row r="301" spans="1:2" x14ac:dyDescent="0.2">
      <c r="A301" s="61">
        <v>43124</v>
      </c>
      <c r="B301" s="91" t="s">
        <v>109</v>
      </c>
    </row>
    <row r="302" spans="1:2" x14ac:dyDescent="0.2">
      <c r="A302" s="61">
        <v>43131</v>
      </c>
      <c r="B302" s="91" t="s">
        <v>111</v>
      </c>
    </row>
    <row r="303" spans="1:2" x14ac:dyDescent="0.2">
      <c r="A303" s="61">
        <v>43138</v>
      </c>
      <c r="B303" s="91" t="s">
        <v>112</v>
      </c>
    </row>
    <row r="304" spans="1:2" x14ac:dyDescent="0.2">
      <c r="A304" s="61">
        <v>43146</v>
      </c>
      <c r="B304" s="91" t="s">
        <v>113</v>
      </c>
    </row>
    <row r="305" spans="1:2" x14ac:dyDescent="0.2">
      <c r="A305" s="61">
        <v>43154</v>
      </c>
      <c r="B305" s="91" t="s">
        <v>109</v>
      </c>
    </row>
    <row r="306" spans="1:2" x14ac:dyDescent="0.2">
      <c r="A306" s="61">
        <v>43161</v>
      </c>
      <c r="B306" s="91" t="s">
        <v>111</v>
      </c>
    </row>
    <row r="307" spans="1:2" x14ac:dyDescent="0.2">
      <c r="A307" s="61">
        <v>43168</v>
      </c>
      <c r="B307" s="91" t="s">
        <v>112</v>
      </c>
    </row>
    <row r="308" spans="1:2" x14ac:dyDescent="0.2">
      <c r="A308" s="61">
        <v>43176</v>
      </c>
      <c r="B308" s="91" t="s">
        <v>113</v>
      </c>
    </row>
    <row r="309" spans="1:2" x14ac:dyDescent="0.2">
      <c r="A309" s="61">
        <v>43183</v>
      </c>
      <c r="B309" s="91" t="s">
        <v>109</v>
      </c>
    </row>
    <row r="310" spans="1:2" x14ac:dyDescent="0.2">
      <c r="A310" s="61">
        <v>43190</v>
      </c>
      <c r="B310" s="91" t="s">
        <v>111</v>
      </c>
    </row>
    <row r="311" spans="1:2" x14ac:dyDescent="0.2">
      <c r="A311" s="61">
        <v>43198</v>
      </c>
      <c r="B311" s="91" t="s">
        <v>112</v>
      </c>
    </row>
    <row r="312" spans="1:2" x14ac:dyDescent="0.2">
      <c r="A312" s="61">
        <v>43206</v>
      </c>
      <c r="B312" s="91" t="s">
        <v>113</v>
      </c>
    </row>
    <row r="313" spans="1:2" x14ac:dyDescent="0.2">
      <c r="A313" s="61">
        <v>43212</v>
      </c>
      <c r="B313" s="91" t="s">
        <v>109</v>
      </c>
    </row>
    <row r="314" spans="1:2" x14ac:dyDescent="0.2">
      <c r="A314" s="61">
        <v>43220</v>
      </c>
      <c r="B314" s="91" t="s">
        <v>111</v>
      </c>
    </row>
    <row r="315" spans="1:2" x14ac:dyDescent="0.2">
      <c r="A315" s="61">
        <v>43228</v>
      </c>
      <c r="B315" s="91" t="s">
        <v>112</v>
      </c>
    </row>
    <row r="316" spans="1:2" x14ac:dyDescent="0.2">
      <c r="A316" s="61">
        <v>43235</v>
      </c>
      <c r="B316" s="91" t="s">
        <v>113</v>
      </c>
    </row>
    <row r="317" spans="1:2" x14ac:dyDescent="0.2">
      <c r="A317" s="61">
        <v>43242</v>
      </c>
      <c r="B317" s="91" t="s">
        <v>109</v>
      </c>
    </row>
    <row r="318" spans="1:2" x14ac:dyDescent="0.2">
      <c r="A318" s="61">
        <v>43249</v>
      </c>
      <c r="B318" s="91" t="s">
        <v>111</v>
      </c>
    </row>
    <row r="319" spans="1:2" x14ac:dyDescent="0.2">
      <c r="A319" s="61">
        <v>43257</v>
      </c>
      <c r="B319" s="91" t="s">
        <v>112</v>
      </c>
    </row>
    <row r="320" spans="1:2" x14ac:dyDescent="0.2">
      <c r="A320" s="61">
        <v>43264</v>
      </c>
      <c r="B320" s="91" t="s">
        <v>113</v>
      </c>
    </row>
    <row r="321" spans="1:2" x14ac:dyDescent="0.2">
      <c r="A321" s="61">
        <v>43271</v>
      </c>
      <c r="B321" s="91" t="s">
        <v>109</v>
      </c>
    </row>
    <row r="322" spans="1:2" x14ac:dyDescent="0.2">
      <c r="A322" s="61">
        <v>43279</v>
      </c>
      <c r="B322" s="91" t="s">
        <v>111</v>
      </c>
    </row>
    <row r="323" spans="1:2" x14ac:dyDescent="0.2">
      <c r="A323" s="61">
        <v>43287</v>
      </c>
      <c r="B323" s="91" t="s">
        <v>112</v>
      </c>
    </row>
    <row r="324" spans="1:2" x14ac:dyDescent="0.2">
      <c r="A324" s="61">
        <v>43294</v>
      </c>
      <c r="B324" s="91" t="s">
        <v>113</v>
      </c>
    </row>
    <row r="325" spans="1:2" x14ac:dyDescent="0.2">
      <c r="A325" s="61">
        <v>43300</v>
      </c>
      <c r="B325" s="91" t="s">
        <v>109</v>
      </c>
    </row>
    <row r="326" spans="1:2" x14ac:dyDescent="0.2">
      <c r="A326" s="61">
        <v>43308</v>
      </c>
      <c r="B326" s="91" t="s">
        <v>111</v>
      </c>
    </row>
    <row r="327" spans="1:2" x14ac:dyDescent="0.2">
      <c r="A327" s="61">
        <v>43316</v>
      </c>
      <c r="B327" s="91" t="s">
        <v>112</v>
      </c>
    </row>
    <row r="328" spans="1:2" x14ac:dyDescent="0.2">
      <c r="A328" s="61">
        <v>43323</v>
      </c>
      <c r="B328" s="91" t="s">
        <v>113</v>
      </c>
    </row>
    <row r="329" spans="1:2" x14ac:dyDescent="0.2">
      <c r="A329" s="61">
        <v>43330</v>
      </c>
      <c r="B329" s="91" t="s">
        <v>109</v>
      </c>
    </row>
    <row r="330" spans="1:2" x14ac:dyDescent="0.2">
      <c r="A330" s="61">
        <v>43338</v>
      </c>
      <c r="B330" s="91" t="s">
        <v>111</v>
      </c>
    </row>
    <row r="331" spans="1:2" x14ac:dyDescent="0.2">
      <c r="A331" s="61">
        <v>43346</v>
      </c>
      <c r="B331" s="91" t="s">
        <v>112</v>
      </c>
    </row>
    <row r="332" spans="1:2" x14ac:dyDescent="0.2">
      <c r="A332" s="61">
        <v>43352</v>
      </c>
      <c r="B332" s="91" t="s">
        <v>113</v>
      </c>
    </row>
    <row r="333" spans="1:2" x14ac:dyDescent="0.2">
      <c r="A333" s="61">
        <v>43359</v>
      </c>
      <c r="B333" s="91" t="s">
        <v>109</v>
      </c>
    </row>
    <row r="334" spans="1:2" x14ac:dyDescent="0.2">
      <c r="A334" s="61">
        <v>43368</v>
      </c>
      <c r="B334" s="91" t="s">
        <v>111</v>
      </c>
    </row>
    <row r="335" spans="1:2" x14ac:dyDescent="0.2">
      <c r="A335" s="61">
        <v>43375</v>
      </c>
      <c r="B335" s="91" t="s">
        <v>112</v>
      </c>
    </row>
    <row r="336" spans="1:2" x14ac:dyDescent="0.2">
      <c r="A336" s="61">
        <v>43382</v>
      </c>
      <c r="B336" s="91" t="s">
        <v>113</v>
      </c>
    </row>
    <row r="337" spans="1:2" x14ac:dyDescent="0.2">
      <c r="A337" s="61">
        <v>43389</v>
      </c>
      <c r="B337" s="91" t="s">
        <v>109</v>
      </c>
    </row>
    <row r="338" spans="1:2" x14ac:dyDescent="0.2">
      <c r="A338" s="61">
        <v>43397</v>
      </c>
      <c r="B338" s="91" t="s">
        <v>111</v>
      </c>
    </row>
    <row r="339" spans="1:2" x14ac:dyDescent="0.2">
      <c r="A339" s="61">
        <v>43404</v>
      </c>
      <c r="B339" s="91" t="s">
        <v>112</v>
      </c>
    </row>
    <row r="340" spans="1:2" x14ac:dyDescent="0.2">
      <c r="A340" s="61">
        <v>43411</v>
      </c>
      <c r="B340" s="91" t="s">
        <v>113</v>
      </c>
    </row>
    <row r="341" spans="1:2" x14ac:dyDescent="0.2">
      <c r="A341" s="61">
        <v>43419</v>
      </c>
      <c r="B341" s="91" t="s">
        <v>109</v>
      </c>
    </row>
    <row r="342" spans="1:2" x14ac:dyDescent="0.2">
      <c r="A342" s="61">
        <v>43427</v>
      </c>
      <c r="B342" s="91" t="s">
        <v>111</v>
      </c>
    </row>
    <row r="343" spans="1:2" x14ac:dyDescent="0.2">
      <c r="A343" s="61">
        <v>43434</v>
      </c>
      <c r="B343" s="91" t="s">
        <v>112</v>
      </c>
    </row>
    <row r="344" spans="1:2" x14ac:dyDescent="0.2">
      <c r="A344" s="61">
        <v>43441</v>
      </c>
      <c r="B344" s="91" t="s">
        <v>113</v>
      </c>
    </row>
    <row r="345" spans="1:2" x14ac:dyDescent="0.2">
      <c r="A345" s="61">
        <v>43449</v>
      </c>
      <c r="B345" s="91" t="s">
        <v>109</v>
      </c>
    </row>
    <row r="346" spans="1:2" x14ac:dyDescent="0.2">
      <c r="A346" s="61">
        <v>43456</v>
      </c>
      <c r="B346" s="91" t="s">
        <v>111</v>
      </c>
    </row>
    <row r="347" spans="1:2" x14ac:dyDescent="0.2">
      <c r="A347" s="61">
        <v>43463</v>
      </c>
      <c r="B347" s="91" t="s">
        <v>112</v>
      </c>
    </row>
    <row r="348" spans="1:2" x14ac:dyDescent="0.2">
      <c r="A348" s="61">
        <v>43471</v>
      </c>
      <c r="B348" s="91" t="s">
        <v>113</v>
      </c>
    </row>
    <row r="349" spans="1:2" x14ac:dyDescent="0.2">
      <c r="A349" s="61">
        <v>43479</v>
      </c>
      <c r="B349" s="91" t="s">
        <v>109</v>
      </c>
    </row>
    <row r="350" spans="1:2" x14ac:dyDescent="0.2">
      <c r="A350" s="61">
        <v>43486</v>
      </c>
      <c r="B350" s="91" t="s">
        <v>111</v>
      </c>
    </row>
    <row r="351" spans="1:2" x14ac:dyDescent="0.2">
      <c r="A351" s="61">
        <v>43492</v>
      </c>
      <c r="B351" s="91" t="s">
        <v>112</v>
      </c>
    </row>
    <row r="352" spans="1:2" x14ac:dyDescent="0.2">
      <c r="A352" s="61">
        <v>43500</v>
      </c>
      <c r="B352" s="91" t="s">
        <v>113</v>
      </c>
    </row>
    <row r="353" spans="1:2" x14ac:dyDescent="0.2">
      <c r="A353" s="61">
        <v>43508</v>
      </c>
      <c r="B353" s="91" t="s">
        <v>109</v>
      </c>
    </row>
    <row r="354" spans="1:2" x14ac:dyDescent="0.2">
      <c r="A354" s="61">
        <v>43515</v>
      </c>
      <c r="B354" s="91" t="s">
        <v>111</v>
      </c>
    </row>
    <row r="355" spans="1:2" x14ac:dyDescent="0.2">
      <c r="A355" s="61">
        <v>43522</v>
      </c>
      <c r="B355" s="91" t="s">
        <v>112</v>
      </c>
    </row>
    <row r="356" spans="1:2" x14ac:dyDescent="0.2">
      <c r="A356" s="61">
        <v>43530</v>
      </c>
      <c r="B356" s="91" t="s">
        <v>113</v>
      </c>
    </row>
    <row r="357" spans="1:2" x14ac:dyDescent="0.2">
      <c r="A357" s="61">
        <v>43538</v>
      </c>
      <c r="B357" s="91" t="s">
        <v>109</v>
      </c>
    </row>
    <row r="358" spans="1:2" x14ac:dyDescent="0.2">
      <c r="A358" s="61">
        <v>43545</v>
      </c>
      <c r="B358" s="91" t="s">
        <v>111</v>
      </c>
    </row>
    <row r="359" spans="1:2" x14ac:dyDescent="0.2">
      <c r="A359" s="61">
        <v>43552</v>
      </c>
      <c r="B359" s="91" t="s">
        <v>112</v>
      </c>
    </row>
    <row r="360" spans="1:2" x14ac:dyDescent="0.2">
      <c r="A360" s="61">
        <v>43560</v>
      </c>
      <c r="B360" s="91" t="s">
        <v>113</v>
      </c>
    </row>
    <row r="361" spans="1:2" x14ac:dyDescent="0.2">
      <c r="A361" s="61">
        <v>43567</v>
      </c>
      <c r="B361" s="91" t="s">
        <v>109</v>
      </c>
    </row>
    <row r="362" spans="1:2" x14ac:dyDescent="0.2">
      <c r="A362" s="61">
        <v>43574</v>
      </c>
      <c r="B362" s="91" t="s">
        <v>111</v>
      </c>
    </row>
    <row r="363" spans="1:2" x14ac:dyDescent="0.2">
      <c r="A363" s="61">
        <v>43581</v>
      </c>
      <c r="B363" s="91" t="s">
        <v>112</v>
      </c>
    </row>
    <row r="364" spans="1:2" x14ac:dyDescent="0.2">
      <c r="A364" s="61">
        <v>43589</v>
      </c>
      <c r="B364" s="91" t="s">
        <v>113</v>
      </c>
    </row>
    <row r="365" spans="1:2" x14ac:dyDescent="0.2">
      <c r="A365" s="61">
        <v>43597</v>
      </c>
      <c r="B365" s="91" t="s">
        <v>109</v>
      </c>
    </row>
    <row r="366" spans="1:2" x14ac:dyDescent="0.2">
      <c r="A366" s="61">
        <v>43603</v>
      </c>
      <c r="B366" s="91" t="s">
        <v>111</v>
      </c>
    </row>
    <row r="367" spans="1:2" x14ac:dyDescent="0.2">
      <c r="A367" s="61">
        <v>43611</v>
      </c>
      <c r="B367" s="91" t="s">
        <v>112</v>
      </c>
    </row>
    <row r="368" spans="1:2" x14ac:dyDescent="0.2">
      <c r="A368" s="61">
        <v>43619</v>
      </c>
      <c r="B368" s="91" t="s">
        <v>113</v>
      </c>
    </row>
    <row r="369" spans="1:2" x14ac:dyDescent="0.2">
      <c r="A369" s="61">
        <v>43626</v>
      </c>
      <c r="B369" s="91" t="s">
        <v>109</v>
      </c>
    </row>
    <row r="370" spans="1:2" x14ac:dyDescent="0.2">
      <c r="A370" s="61">
        <v>43633</v>
      </c>
      <c r="B370" s="91" t="s">
        <v>111</v>
      </c>
    </row>
    <row r="371" spans="1:2" x14ac:dyDescent="0.2">
      <c r="A371" s="61">
        <v>43641</v>
      </c>
      <c r="B371" s="91" t="s">
        <v>112</v>
      </c>
    </row>
    <row r="372" spans="1:2" x14ac:dyDescent="0.2">
      <c r="A372" s="61">
        <v>43648</v>
      </c>
      <c r="B372" s="91" t="s">
        <v>113</v>
      </c>
    </row>
    <row r="373" spans="1:2" x14ac:dyDescent="0.2">
      <c r="A373" s="61">
        <v>43655</v>
      </c>
      <c r="B373" s="91" t="s">
        <v>109</v>
      </c>
    </row>
    <row r="374" spans="1:2" x14ac:dyDescent="0.2">
      <c r="A374" s="61">
        <v>43662</v>
      </c>
      <c r="B374" s="91" t="s">
        <v>111</v>
      </c>
    </row>
    <row r="375" spans="1:2" x14ac:dyDescent="0.2">
      <c r="A375" s="61">
        <v>43671</v>
      </c>
      <c r="B375" s="91" t="s">
        <v>112</v>
      </c>
    </row>
    <row r="376" spans="1:2" x14ac:dyDescent="0.2">
      <c r="A376" s="61">
        <v>43678</v>
      </c>
      <c r="B376" s="91" t="s">
        <v>113</v>
      </c>
    </row>
    <row r="377" spans="1:2" x14ac:dyDescent="0.2">
      <c r="A377" s="61">
        <v>43684</v>
      </c>
      <c r="B377" s="91" t="s">
        <v>109</v>
      </c>
    </row>
    <row r="378" spans="1:2" x14ac:dyDescent="0.2">
      <c r="A378" s="61">
        <v>43692</v>
      </c>
      <c r="B378" s="91" t="s">
        <v>111</v>
      </c>
    </row>
    <row r="379" spans="1:2" x14ac:dyDescent="0.2">
      <c r="A379" s="61">
        <v>43700</v>
      </c>
      <c r="B379" s="91" t="s">
        <v>112</v>
      </c>
    </row>
    <row r="380" spans="1:2" x14ac:dyDescent="0.2">
      <c r="A380" s="61">
        <v>43707</v>
      </c>
      <c r="B380" s="91" t="s">
        <v>113</v>
      </c>
    </row>
    <row r="381" spans="1:2" x14ac:dyDescent="0.2">
      <c r="A381" s="61">
        <v>43714</v>
      </c>
      <c r="B381" s="91" t="s">
        <v>109</v>
      </c>
    </row>
    <row r="382" spans="1:2" x14ac:dyDescent="0.2">
      <c r="A382" s="61">
        <v>43722</v>
      </c>
      <c r="B382" s="91" t="s">
        <v>111</v>
      </c>
    </row>
    <row r="383" spans="1:2" x14ac:dyDescent="0.2">
      <c r="A383" s="61">
        <v>43730</v>
      </c>
      <c r="B383" s="91" t="s">
        <v>112</v>
      </c>
    </row>
    <row r="384" spans="1:2" x14ac:dyDescent="0.2">
      <c r="A384" s="61">
        <v>43736</v>
      </c>
      <c r="B384" s="91" t="s">
        <v>113</v>
      </c>
    </row>
    <row r="385" spans="1:2" x14ac:dyDescent="0.2">
      <c r="A385" s="61">
        <v>43743</v>
      </c>
      <c r="B385" s="91" t="s">
        <v>109</v>
      </c>
    </row>
    <row r="386" spans="1:2" x14ac:dyDescent="0.2">
      <c r="A386" s="61">
        <v>43751</v>
      </c>
      <c r="B386" s="91" t="s">
        <v>111</v>
      </c>
    </row>
    <row r="387" spans="1:2" x14ac:dyDescent="0.2">
      <c r="A387" s="61">
        <v>43759</v>
      </c>
      <c r="B387" s="91" t="s">
        <v>112</v>
      </c>
    </row>
    <row r="388" spans="1:2" x14ac:dyDescent="0.2">
      <c r="A388" s="61">
        <v>43766</v>
      </c>
      <c r="B388" s="91" t="s">
        <v>113</v>
      </c>
    </row>
    <row r="389" spans="1:2" x14ac:dyDescent="0.2">
      <c r="A389" s="61">
        <v>43773</v>
      </c>
      <c r="B389" s="91" t="s">
        <v>109</v>
      </c>
    </row>
    <row r="390" spans="1:2" x14ac:dyDescent="0.2">
      <c r="A390" s="61">
        <v>43781</v>
      </c>
      <c r="B390" s="91" t="s">
        <v>111</v>
      </c>
    </row>
    <row r="391" spans="1:2" x14ac:dyDescent="0.2">
      <c r="A391" s="61">
        <v>43788</v>
      </c>
      <c r="B391" s="91" t="s">
        <v>112</v>
      </c>
    </row>
    <row r="392" spans="1:2" x14ac:dyDescent="0.2">
      <c r="A392" s="61">
        <v>43795</v>
      </c>
      <c r="B392" s="91" t="s">
        <v>113</v>
      </c>
    </row>
    <row r="393" spans="1:2" x14ac:dyDescent="0.2">
      <c r="A393" s="61">
        <v>43803</v>
      </c>
      <c r="B393" s="91" t="s">
        <v>109</v>
      </c>
    </row>
    <row r="394" spans="1:2" x14ac:dyDescent="0.2">
      <c r="A394" s="61">
        <v>43811</v>
      </c>
      <c r="B394" s="91" t="s">
        <v>111</v>
      </c>
    </row>
    <row r="395" spans="1:2" x14ac:dyDescent="0.2">
      <c r="A395" s="61">
        <v>43818</v>
      </c>
      <c r="B395" s="91" t="s">
        <v>112</v>
      </c>
    </row>
    <row r="396" spans="1:2" x14ac:dyDescent="0.2">
      <c r="A396" s="61">
        <v>43825</v>
      </c>
      <c r="B396" s="91" t="s">
        <v>113</v>
      </c>
    </row>
    <row r="397" spans="1:2" x14ac:dyDescent="0.2">
      <c r="A397" s="61">
        <v>43833</v>
      </c>
      <c r="B397" s="91" t="s">
        <v>109</v>
      </c>
    </row>
    <row r="398" spans="1:2" x14ac:dyDescent="0.2">
      <c r="A398" s="61">
        <v>43840</v>
      </c>
      <c r="B398" s="91" t="s">
        <v>111</v>
      </c>
    </row>
    <row r="399" spans="1:2" x14ac:dyDescent="0.2">
      <c r="A399" s="61">
        <v>43847</v>
      </c>
      <c r="B399" s="91" t="s">
        <v>112</v>
      </c>
    </row>
    <row r="400" spans="1:2" x14ac:dyDescent="0.2">
      <c r="A400" s="61">
        <v>43854</v>
      </c>
      <c r="B400" s="91" t="s">
        <v>113</v>
      </c>
    </row>
    <row r="401" spans="1:2" x14ac:dyDescent="0.2">
      <c r="A401" s="61">
        <v>43863</v>
      </c>
      <c r="B401" s="91" t="s">
        <v>109</v>
      </c>
    </row>
    <row r="402" spans="1:2" x14ac:dyDescent="0.2">
      <c r="A402" s="61">
        <v>43870</v>
      </c>
      <c r="B402" s="91" t="s">
        <v>111</v>
      </c>
    </row>
    <row r="403" spans="1:2" x14ac:dyDescent="0.2">
      <c r="A403" s="61">
        <v>43876</v>
      </c>
      <c r="B403" s="91" t="s">
        <v>112</v>
      </c>
    </row>
    <row r="404" spans="1:2" x14ac:dyDescent="0.2">
      <c r="A404" s="61">
        <v>43884</v>
      </c>
      <c r="B404" s="91" t="s">
        <v>113</v>
      </c>
    </row>
    <row r="405" spans="1:2" x14ac:dyDescent="0.2">
      <c r="A405" s="61">
        <v>43892</v>
      </c>
      <c r="B405" s="91" t="s">
        <v>109</v>
      </c>
    </row>
    <row r="406" spans="1:2" x14ac:dyDescent="0.2">
      <c r="A406" s="61">
        <v>43899</v>
      </c>
      <c r="B406" s="91" t="s">
        <v>111</v>
      </c>
    </row>
    <row r="407" spans="1:2" x14ac:dyDescent="0.2">
      <c r="A407" s="61">
        <v>43906</v>
      </c>
      <c r="B407" s="91" t="s">
        <v>112</v>
      </c>
    </row>
    <row r="408" spans="1:2" x14ac:dyDescent="0.2">
      <c r="A408" s="61">
        <v>43914</v>
      </c>
      <c r="B408" s="91" t="s">
        <v>113</v>
      </c>
    </row>
    <row r="409" spans="1:2" x14ac:dyDescent="0.2">
      <c r="A409" s="61">
        <v>43922</v>
      </c>
      <c r="B409" s="91" t="s">
        <v>109</v>
      </c>
    </row>
    <row r="410" spans="1:2" x14ac:dyDescent="0.2">
      <c r="A410" s="61">
        <v>43929</v>
      </c>
      <c r="B410" s="91" t="s">
        <v>111</v>
      </c>
    </row>
    <row r="411" spans="1:2" x14ac:dyDescent="0.2">
      <c r="A411" s="61">
        <v>43935</v>
      </c>
      <c r="B411" s="91" t="s">
        <v>112</v>
      </c>
    </row>
    <row r="412" spans="1:2" x14ac:dyDescent="0.2">
      <c r="A412" s="61">
        <v>43944</v>
      </c>
      <c r="B412" s="91" t="s">
        <v>113</v>
      </c>
    </row>
    <row r="413" spans="1:2" x14ac:dyDescent="0.2">
      <c r="A413" s="61">
        <v>43951</v>
      </c>
      <c r="B413" s="91" t="s">
        <v>109</v>
      </c>
    </row>
    <row r="414" spans="1:2" x14ac:dyDescent="0.2">
      <c r="A414" s="61">
        <v>43958</v>
      </c>
      <c r="B414" s="91" t="s">
        <v>111</v>
      </c>
    </row>
    <row r="415" spans="1:2" x14ac:dyDescent="0.2">
      <c r="A415" s="61">
        <v>43965</v>
      </c>
      <c r="B415" s="91" t="s">
        <v>112</v>
      </c>
    </row>
    <row r="416" spans="1:2" x14ac:dyDescent="0.2">
      <c r="A416" s="61">
        <v>43973</v>
      </c>
      <c r="B416" s="91" t="s">
        <v>113</v>
      </c>
    </row>
    <row r="417" spans="1:2" x14ac:dyDescent="0.2">
      <c r="A417" s="61">
        <v>43981</v>
      </c>
      <c r="B417" s="91" t="s">
        <v>109</v>
      </c>
    </row>
    <row r="418" spans="1:2" x14ac:dyDescent="0.2">
      <c r="A418" s="61">
        <v>43987</v>
      </c>
      <c r="B418" s="91" t="s">
        <v>111</v>
      </c>
    </row>
    <row r="419" spans="1:2" x14ac:dyDescent="0.2">
      <c r="A419" s="61">
        <v>43995</v>
      </c>
      <c r="B419" s="91" t="s">
        <v>112</v>
      </c>
    </row>
    <row r="420" spans="1:2" x14ac:dyDescent="0.2">
      <c r="A420" s="61">
        <v>44003</v>
      </c>
      <c r="B420" s="91" t="s">
        <v>113</v>
      </c>
    </row>
    <row r="421" spans="1:2" x14ac:dyDescent="0.2">
      <c r="A421" s="61">
        <v>44010</v>
      </c>
      <c r="B421" s="91" t="s">
        <v>109</v>
      </c>
    </row>
    <row r="422" spans="1:2" x14ac:dyDescent="0.2">
      <c r="A422" s="61">
        <v>44017</v>
      </c>
      <c r="B422" s="91" t="s">
        <v>111</v>
      </c>
    </row>
    <row r="423" spans="1:2" x14ac:dyDescent="0.2">
      <c r="A423" s="61">
        <v>44024</v>
      </c>
      <c r="B423" s="91" t="s">
        <v>112</v>
      </c>
    </row>
    <row r="424" spans="1:2" x14ac:dyDescent="0.2">
      <c r="A424" s="61">
        <v>44032</v>
      </c>
      <c r="B424" s="91" t="s">
        <v>113</v>
      </c>
    </row>
    <row r="425" spans="1:2" x14ac:dyDescent="0.2">
      <c r="A425" s="61">
        <v>44039</v>
      </c>
      <c r="B425" s="91" t="s">
        <v>109</v>
      </c>
    </row>
    <row r="426" spans="1:2" x14ac:dyDescent="0.2">
      <c r="A426" s="61">
        <v>44046</v>
      </c>
      <c r="B426" s="91" t="s">
        <v>111</v>
      </c>
    </row>
    <row r="427" spans="1:2" x14ac:dyDescent="0.2">
      <c r="A427" s="61">
        <v>44054</v>
      </c>
      <c r="B427" s="91" t="s">
        <v>112</v>
      </c>
    </row>
    <row r="428" spans="1:2" x14ac:dyDescent="0.2">
      <c r="A428" s="61">
        <v>44062</v>
      </c>
      <c r="B428" s="91" t="s">
        <v>113</v>
      </c>
    </row>
    <row r="429" spans="1:2" x14ac:dyDescent="0.2">
      <c r="A429" s="61">
        <v>44068</v>
      </c>
      <c r="B429" s="91" t="s">
        <v>109</v>
      </c>
    </row>
    <row r="430" spans="1:2" x14ac:dyDescent="0.2">
      <c r="A430" s="61">
        <v>44076</v>
      </c>
      <c r="B430" s="91" t="s">
        <v>111</v>
      </c>
    </row>
    <row r="431" spans="1:2" x14ac:dyDescent="0.2">
      <c r="A431" s="61">
        <v>44084</v>
      </c>
      <c r="B431" s="91" t="s">
        <v>112</v>
      </c>
    </row>
    <row r="432" spans="1:2" x14ac:dyDescent="0.2">
      <c r="A432" s="61">
        <v>44091</v>
      </c>
      <c r="B432" s="91" t="s">
        <v>113</v>
      </c>
    </row>
    <row r="433" spans="1:2" x14ac:dyDescent="0.2">
      <c r="A433" s="61">
        <v>44098</v>
      </c>
      <c r="B433" s="91" t="s">
        <v>109</v>
      </c>
    </row>
    <row r="434" spans="1:2" x14ac:dyDescent="0.2">
      <c r="A434" s="61">
        <v>44105</v>
      </c>
      <c r="B434" s="91" t="s">
        <v>111</v>
      </c>
    </row>
    <row r="435" spans="1:2" x14ac:dyDescent="0.2">
      <c r="A435" s="61">
        <v>44114</v>
      </c>
      <c r="B435" s="91" t="s">
        <v>112</v>
      </c>
    </row>
    <row r="436" spans="1:2" x14ac:dyDescent="0.2">
      <c r="A436" s="61">
        <v>44120</v>
      </c>
      <c r="B436" s="91" t="s">
        <v>113</v>
      </c>
    </row>
    <row r="437" spans="1:2" x14ac:dyDescent="0.2">
      <c r="A437" s="61">
        <v>44127</v>
      </c>
      <c r="B437" s="91" t="s">
        <v>109</v>
      </c>
    </row>
    <row r="438" spans="1:2" x14ac:dyDescent="0.2">
      <c r="A438" s="61">
        <v>44135</v>
      </c>
      <c r="B438" s="91" t="s">
        <v>111</v>
      </c>
    </row>
    <row r="439" spans="1:2" x14ac:dyDescent="0.2">
      <c r="A439" s="61">
        <v>44143</v>
      </c>
      <c r="B439" s="91" t="s">
        <v>112</v>
      </c>
    </row>
    <row r="440" spans="1:2" x14ac:dyDescent="0.2">
      <c r="A440" s="61">
        <v>44150</v>
      </c>
      <c r="B440" s="91" t="s">
        <v>113</v>
      </c>
    </row>
    <row r="441" spans="1:2" x14ac:dyDescent="0.2">
      <c r="A441" s="61">
        <v>44157</v>
      </c>
      <c r="B441" s="91" t="s">
        <v>109</v>
      </c>
    </row>
    <row r="442" spans="1:2" x14ac:dyDescent="0.2">
      <c r="A442" s="61">
        <v>44165</v>
      </c>
      <c r="B442" s="91" t="s">
        <v>111</v>
      </c>
    </row>
    <row r="443" spans="1:2" x14ac:dyDescent="0.2">
      <c r="A443" s="61">
        <v>44173</v>
      </c>
      <c r="B443" s="91" t="s">
        <v>112</v>
      </c>
    </row>
    <row r="444" spans="1:2" x14ac:dyDescent="0.2">
      <c r="A444" s="61">
        <v>44179</v>
      </c>
      <c r="B444" s="91" t="s">
        <v>113</v>
      </c>
    </row>
    <row r="445" spans="1:2" x14ac:dyDescent="0.2">
      <c r="A445" s="61">
        <v>44186</v>
      </c>
      <c r="B445" s="91" t="s">
        <v>109</v>
      </c>
    </row>
    <row r="446" spans="1:2" x14ac:dyDescent="0.2">
      <c r="A446" s="61">
        <v>44195</v>
      </c>
      <c r="B446" s="91" t="s">
        <v>111</v>
      </c>
    </row>
    <row r="447" spans="1:2" x14ac:dyDescent="0.2">
      <c r="A447" s="61">
        <v>44202</v>
      </c>
      <c r="B447" s="91" t="s">
        <v>112</v>
      </c>
    </row>
    <row r="448" spans="1:2" x14ac:dyDescent="0.2">
      <c r="A448" s="61">
        <v>44209</v>
      </c>
      <c r="B448" s="91" t="s">
        <v>113</v>
      </c>
    </row>
    <row r="449" spans="1:2" x14ac:dyDescent="0.2">
      <c r="A449" s="61">
        <v>44216</v>
      </c>
      <c r="B449" s="91" t="s">
        <v>109</v>
      </c>
    </row>
    <row r="450" spans="1:2" x14ac:dyDescent="0.2">
      <c r="A450" s="61">
        <v>44224</v>
      </c>
      <c r="B450" s="91" t="s">
        <v>111</v>
      </c>
    </row>
    <row r="451" spans="1:2" x14ac:dyDescent="0.2">
      <c r="A451" s="61">
        <v>44231</v>
      </c>
      <c r="B451" s="91" t="s">
        <v>112</v>
      </c>
    </row>
    <row r="452" spans="1:2" x14ac:dyDescent="0.2">
      <c r="A452" s="61">
        <v>44238</v>
      </c>
      <c r="B452" s="91" t="s">
        <v>113</v>
      </c>
    </row>
    <row r="453" spans="1:2" x14ac:dyDescent="0.2">
      <c r="A453" s="61">
        <v>44246</v>
      </c>
      <c r="B453" s="91" t="s">
        <v>109</v>
      </c>
    </row>
    <row r="454" spans="1:2" x14ac:dyDescent="0.2">
      <c r="A454" s="61">
        <v>44254</v>
      </c>
      <c r="B454" s="91" t="s">
        <v>111</v>
      </c>
    </row>
    <row r="455" spans="1:2" x14ac:dyDescent="0.2">
      <c r="A455" s="61">
        <v>44261</v>
      </c>
      <c r="B455" s="91" t="s">
        <v>112</v>
      </c>
    </row>
    <row r="456" spans="1:2" x14ac:dyDescent="0.2">
      <c r="A456" s="61">
        <v>44268</v>
      </c>
      <c r="B456" s="91" t="s">
        <v>113</v>
      </c>
    </row>
    <row r="457" spans="1:2" x14ac:dyDescent="0.2">
      <c r="A457" s="61">
        <v>44276</v>
      </c>
      <c r="B457" s="91" t="s">
        <v>109</v>
      </c>
    </row>
    <row r="458" spans="1:2" x14ac:dyDescent="0.2">
      <c r="A458" s="61">
        <v>44283</v>
      </c>
      <c r="B458" s="91" t="s">
        <v>111</v>
      </c>
    </row>
    <row r="459" spans="1:2" x14ac:dyDescent="0.2">
      <c r="A459" s="61">
        <v>44290</v>
      </c>
      <c r="B459" s="91" t="s">
        <v>112</v>
      </c>
    </row>
    <row r="460" spans="1:2" x14ac:dyDescent="0.2">
      <c r="A460" s="61">
        <v>44298</v>
      </c>
      <c r="B460" s="91" t="s">
        <v>113</v>
      </c>
    </row>
    <row r="461" spans="1:2" x14ac:dyDescent="0.2">
      <c r="A461" s="61">
        <v>44306</v>
      </c>
      <c r="B461" s="91" t="s">
        <v>109</v>
      </c>
    </row>
    <row r="462" spans="1:2" x14ac:dyDescent="0.2">
      <c r="A462" s="61">
        <v>44313</v>
      </c>
      <c r="B462" s="91" t="s">
        <v>111</v>
      </c>
    </row>
    <row r="463" spans="1:2" x14ac:dyDescent="0.2">
      <c r="A463" s="61">
        <v>44319</v>
      </c>
      <c r="B463" s="91" t="s">
        <v>112</v>
      </c>
    </row>
    <row r="464" spans="1:2" x14ac:dyDescent="0.2">
      <c r="A464" s="61">
        <v>44327</v>
      </c>
      <c r="B464" s="91" t="s">
        <v>113</v>
      </c>
    </row>
    <row r="465" spans="1:2" x14ac:dyDescent="0.2">
      <c r="A465" s="61">
        <v>44335</v>
      </c>
      <c r="B465" s="91" t="s">
        <v>109</v>
      </c>
    </row>
    <row r="466" spans="1:2" x14ac:dyDescent="0.2">
      <c r="A466" s="61">
        <v>44342</v>
      </c>
      <c r="B466" s="91" t="s">
        <v>111</v>
      </c>
    </row>
    <row r="467" spans="1:2" x14ac:dyDescent="0.2">
      <c r="A467" s="61">
        <v>44349</v>
      </c>
      <c r="B467" s="91" t="s">
        <v>112</v>
      </c>
    </row>
    <row r="468" spans="1:2" x14ac:dyDescent="0.2">
      <c r="A468" s="61">
        <v>44357</v>
      </c>
      <c r="B468" s="91" t="s">
        <v>113</v>
      </c>
    </row>
    <row r="469" spans="1:2" x14ac:dyDescent="0.2">
      <c r="A469" s="61">
        <v>44365</v>
      </c>
      <c r="B469" s="91" t="s">
        <v>109</v>
      </c>
    </row>
    <row r="470" spans="1:2" x14ac:dyDescent="0.2">
      <c r="A470" s="61">
        <v>44371</v>
      </c>
      <c r="B470" s="91" t="s">
        <v>111</v>
      </c>
    </row>
    <row r="471" spans="1:2" x14ac:dyDescent="0.2">
      <c r="A471" s="61">
        <v>44378</v>
      </c>
      <c r="B471" s="91" t="s">
        <v>112</v>
      </c>
    </row>
    <row r="472" spans="1:2" x14ac:dyDescent="0.2">
      <c r="A472" s="61">
        <v>44387</v>
      </c>
      <c r="B472" s="91" t="s">
        <v>113</v>
      </c>
    </row>
    <row r="473" spans="1:2" x14ac:dyDescent="0.2">
      <c r="A473" s="61">
        <v>44394</v>
      </c>
      <c r="B473" s="91" t="s">
        <v>109</v>
      </c>
    </row>
    <row r="474" spans="1:2" x14ac:dyDescent="0.2">
      <c r="A474" s="61">
        <v>44401</v>
      </c>
      <c r="B474" s="91" t="s">
        <v>111</v>
      </c>
    </row>
    <row r="475" spans="1:2" x14ac:dyDescent="0.2">
      <c r="A475" s="61">
        <v>44408</v>
      </c>
      <c r="B475" s="91" t="s">
        <v>112</v>
      </c>
    </row>
    <row r="476" spans="1:2" x14ac:dyDescent="0.2">
      <c r="A476" s="61">
        <v>44416</v>
      </c>
      <c r="B476" s="91" t="s">
        <v>113</v>
      </c>
    </row>
    <row r="477" spans="1:2" x14ac:dyDescent="0.2">
      <c r="A477" s="61">
        <v>44423</v>
      </c>
      <c r="B477" s="91" t="s">
        <v>109</v>
      </c>
    </row>
    <row r="478" spans="1:2" x14ac:dyDescent="0.2">
      <c r="A478" s="61">
        <v>44430</v>
      </c>
      <c r="B478" s="91" t="s">
        <v>111</v>
      </c>
    </row>
    <row r="479" spans="1:2" x14ac:dyDescent="0.2">
      <c r="A479" s="61">
        <v>44438</v>
      </c>
      <c r="B479" s="91" t="s">
        <v>112</v>
      </c>
    </row>
    <row r="480" spans="1:2" x14ac:dyDescent="0.2">
      <c r="A480" s="61">
        <v>44446</v>
      </c>
      <c r="B480" s="91" t="s">
        <v>113</v>
      </c>
    </row>
    <row r="481" spans="1:2" x14ac:dyDescent="0.2">
      <c r="A481" s="61">
        <v>44452</v>
      </c>
      <c r="B481" s="91" t="s">
        <v>109</v>
      </c>
    </row>
    <row r="482" spans="1:2" x14ac:dyDescent="0.2">
      <c r="A482" s="61">
        <v>44459</v>
      </c>
      <c r="B482" s="91" t="s">
        <v>111</v>
      </c>
    </row>
    <row r="483" spans="1:2" x14ac:dyDescent="0.2">
      <c r="A483" s="61">
        <v>44468</v>
      </c>
      <c r="B483" s="91" t="s">
        <v>112</v>
      </c>
    </row>
    <row r="484" spans="1:2" x14ac:dyDescent="0.2">
      <c r="A484" s="61">
        <v>44475</v>
      </c>
      <c r="B484" s="91" t="s">
        <v>113</v>
      </c>
    </row>
    <row r="485" spans="1:2" x14ac:dyDescent="0.2">
      <c r="A485" s="61">
        <v>44482</v>
      </c>
      <c r="B485" s="91" t="s">
        <v>109</v>
      </c>
    </row>
    <row r="486" spans="1:2" x14ac:dyDescent="0.2">
      <c r="A486" s="61">
        <v>44489</v>
      </c>
      <c r="B486" s="91" t="s">
        <v>111</v>
      </c>
    </row>
    <row r="487" spans="1:2" x14ac:dyDescent="0.2">
      <c r="A487" s="61">
        <v>44497</v>
      </c>
      <c r="B487" s="91" t="s">
        <v>112</v>
      </c>
    </row>
    <row r="488" spans="1:2" x14ac:dyDescent="0.2">
      <c r="A488" s="61">
        <v>44504</v>
      </c>
      <c r="B488" s="91" t="s">
        <v>113</v>
      </c>
    </row>
    <row r="489" spans="1:2" x14ac:dyDescent="0.2">
      <c r="A489" s="61">
        <v>44511</v>
      </c>
      <c r="B489" s="91" t="s">
        <v>109</v>
      </c>
    </row>
    <row r="490" spans="1:2" x14ac:dyDescent="0.2">
      <c r="A490" s="61">
        <v>44519</v>
      </c>
      <c r="B490" s="91" t="s">
        <v>111</v>
      </c>
    </row>
    <row r="491" spans="1:2" x14ac:dyDescent="0.2">
      <c r="A491" s="61">
        <v>44527</v>
      </c>
      <c r="B491" s="91" t="s">
        <v>112</v>
      </c>
    </row>
    <row r="492" spans="1:2" x14ac:dyDescent="0.2">
      <c r="A492" s="61">
        <v>44534</v>
      </c>
      <c r="B492" s="91" t="s">
        <v>113</v>
      </c>
    </row>
    <row r="493" spans="1:2" x14ac:dyDescent="0.2">
      <c r="A493" s="61">
        <v>44541</v>
      </c>
      <c r="B493" s="91" t="s">
        <v>109</v>
      </c>
    </row>
    <row r="494" spans="1:2" x14ac:dyDescent="0.2">
      <c r="A494" s="61">
        <v>44549</v>
      </c>
      <c r="B494" s="91" t="s">
        <v>111</v>
      </c>
    </row>
    <row r="495" spans="1:2" x14ac:dyDescent="0.2">
      <c r="A495" s="61">
        <v>44557</v>
      </c>
      <c r="B495" s="91" t="s">
        <v>112</v>
      </c>
    </row>
    <row r="496" spans="1:2" x14ac:dyDescent="0.2">
      <c r="A496" s="61">
        <v>44563</v>
      </c>
      <c r="B496" s="91" t="s">
        <v>113</v>
      </c>
    </row>
    <row r="497" spans="1:2" x14ac:dyDescent="0.2">
      <c r="A497" s="61">
        <v>44570</v>
      </c>
      <c r="B497" s="91" t="s">
        <v>109</v>
      </c>
    </row>
    <row r="498" spans="1:2" x14ac:dyDescent="0.2">
      <c r="A498" s="61">
        <v>44578</v>
      </c>
      <c r="B498" s="91" t="s">
        <v>111</v>
      </c>
    </row>
    <row r="499" spans="1:2" x14ac:dyDescent="0.2">
      <c r="A499" s="61">
        <v>44586</v>
      </c>
      <c r="B499" s="91" t="s">
        <v>112</v>
      </c>
    </row>
    <row r="500" spans="1:2" x14ac:dyDescent="0.2">
      <c r="A500" s="61">
        <v>44593</v>
      </c>
      <c r="B500" s="91" t="s">
        <v>113</v>
      </c>
    </row>
    <row r="501" spans="1:2" x14ac:dyDescent="0.2">
      <c r="A501" s="61">
        <v>44600</v>
      </c>
      <c r="B501" s="91" t="s">
        <v>109</v>
      </c>
    </row>
    <row r="502" spans="1:2" x14ac:dyDescent="0.2">
      <c r="A502" s="61">
        <v>44608</v>
      </c>
      <c r="B502" s="91" t="s">
        <v>111</v>
      </c>
    </row>
    <row r="503" spans="1:2" x14ac:dyDescent="0.2">
      <c r="A503" s="61">
        <v>44615</v>
      </c>
      <c r="B503" s="91" t="s">
        <v>112</v>
      </c>
    </row>
    <row r="504" spans="1:2" x14ac:dyDescent="0.2">
      <c r="A504" s="61">
        <v>44622</v>
      </c>
      <c r="B504" s="91" t="s">
        <v>113</v>
      </c>
    </row>
    <row r="505" spans="1:2" x14ac:dyDescent="0.2">
      <c r="A505" s="61">
        <v>44630</v>
      </c>
      <c r="B505" s="91" t="s">
        <v>109</v>
      </c>
    </row>
    <row r="506" spans="1:2" x14ac:dyDescent="0.2">
      <c r="A506" s="61">
        <v>44638</v>
      </c>
      <c r="B506" s="91" t="s">
        <v>111</v>
      </c>
    </row>
    <row r="507" spans="1:2" x14ac:dyDescent="0.2">
      <c r="A507" s="61">
        <v>44645</v>
      </c>
      <c r="B507" s="91" t="s">
        <v>112</v>
      </c>
    </row>
    <row r="508" spans="1:2" x14ac:dyDescent="0.2">
      <c r="A508" s="61">
        <v>44652</v>
      </c>
      <c r="B508" s="91" t="s">
        <v>113</v>
      </c>
    </row>
    <row r="509" spans="1:2" x14ac:dyDescent="0.2">
      <c r="A509" s="61">
        <v>44660</v>
      </c>
      <c r="B509" s="91" t="s">
        <v>109</v>
      </c>
    </row>
    <row r="510" spans="1:2" x14ac:dyDescent="0.2">
      <c r="A510" s="61">
        <v>44667</v>
      </c>
      <c r="B510" s="91" t="s">
        <v>111</v>
      </c>
    </row>
    <row r="511" spans="1:2" x14ac:dyDescent="0.2">
      <c r="A511" s="61">
        <v>44674</v>
      </c>
      <c r="B511" s="91" t="s">
        <v>112</v>
      </c>
    </row>
    <row r="512" spans="1:2" x14ac:dyDescent="0.2">
      <c r="A512" s="61">
        <v>44681</v>
      </c>
      <c r="B512" s="91" t="s">
        <v>113</v>
      </c>
    </row>
    <row r="513" spans="1:2" x14ac:dyDescent="0.2">
      <c r="A513" s="61">
        <v>44690</v>
      </c>
      <c r="B513" s="91" t="s">
        <v>109</v>
      </c>
    </row>
    <row r="514" spans="1:2" x14ac:dyDescent="0.2">
      <c r="A514" s="61">
        <v>44697</v>
      </c>
      <c r="B514" s="91" t="s">
        <v>111</v>
      </c>
    </row>
    <row r="515" spans="1:2" x14ac:dyDescent="0.2">
      <c r="A515" s="61">
        <v>44703</v>
      </c>
      <c r="B515" s="91" t="s">
        <v>112</v>
      </c>
    </row>
    <row r="516" spans="1:2" x14ac:dyDescent="0.2">
      <c r="A516" s="61">
        <v>44711</v>
      </c>
      <c r="B516" s="91" t="s">
        <v>113</v>
      </c>
    </row>
    <row r="517" spans="1:2" x14ac:dyDescent="0.2">
      <c r="A517" s="61">
        <v>44719</v>
      </c>
      <c r="B517" s="91" t="s">
        <v>109</v>
      </c>
    </row>
    <row r="518" spans="1:2" x14ac:dyDescent="0.2">
      <c r="A518" s="61">
        <v>44726</v>
      </c>
      <c r="B518" s="91" t="s">
        <v>111</v>
      </c>
    </row>
    <row r="519" spans="1:2" x14ac:dyDescent="0.2">
      <c r="A519" s="61">
        <v>44733</v>
      </c>
      <c r="B519" s="91" t="s">
        <v>112</v>
      </c>
    </row>
    <row r="520" spans="1:2" x14ac:dyDescent="0.2">
      <c r="A520" s="61">
        <v>44741</v>
      </c>
      <c r="B520" s="91" t="s">
        <v>113</v>
      </c>
    </row>
    <row r="521" spans="1:2" x14ac:dyDescent="0.2">
      <c r="A521" s="61">
        <v>44749</v>
      </c>
      <c r="B521" s="91" t="s">
        <v>109</v>
      </c>
    </row>
    <row r="522" spans="1:2" x14ac:dyDescent="0.2">
      <c r="A522" s="61">
        <v>44755</v>
      </c>
      <c r="B522" s="91" t="s">
        <v>111</v>
      </c>
    </row>
    <row r="523" spans="1:2" x14ac:dyDescent="0.2">
      <c r="A523" s="61">
        <v>44762</v>
      </c>
      <c r="B523" s="91" t="s">
        <v>112</v>
      </c>
    </row>
    <row r="524" spans="1:2" x14ac:dyDescent="0.2">
      <c r="A524" s="61">
        <v>44770</v>
      </c>
      <c r="B524" s="91" t="s">
        <v>113</v>
      </c>
    </row>
    <row r="525" spans="1:2" x14ac:dyDescent="0.2">
      <c r="A525" s="61">
        <v>44778</v>
      </c>
      <c r="B525" s="91" t="s">
        <v>109</v>
      </c>
    </row>
    <row r="526" spans="1:2" x14ac:dyDescent="0.2">
      <c r="A526" s="61">
        <v>44785</v>
      </c>
      <c r="B526" s="91" t="s">
        <v>111</v>
      </c>
    </row>
    <row r="527" spans="1:2" x14ac:dyDescent="0.2">
      <c r="A527" s="61">
        <v>44792</v>
      </c>
      <c r="B527" s="91" t="s">
        <v>112</v>
      </c>
    </row>
    <row r="528" spans="1:2" x14ac:dyDescent="0.2">
      <c r="A528" s="61">
        <v>44800</v>
      </c>
      <c r="B528" s="91" t="s">
        <v>113</v>
      </c>
    </row>
    <row r="529" spans="1:2" x14ac:dyDescent="0.2">
      <c r="A529" s="61">
        <v>44807</v>
      </c>
      <c r="B529" s="91" t="s">
        <v>109</v>
      </c>
    </row>
    <row r="530" spans="1:2" x14ac:dyDescent="0.2">
      <c r="A530" s="61">
        <v>44814</v>
      </c>
      <c r="B530" s="91" t="s">
        <v>111</v>
      </c>
    </row>
    <row r="531" spans="1:2" x14ac:dyDescent="0.2">
      <c r="A531" s="61">
        <v>44821</v>
      </c>
      <c r="B531" s="91" t="s">
        <v>112</v>
      </c>
    </row>
    <row r="532" spans="1:2" x14ac:dyDescent="0.2">
      <c r="A532" s="61">
        <v>44829</v>
      </c>
      <c r="B532" s="91" t="s">
        <v>113</v>
      </c>
    </row>
    <row r="533" spans="1:2" x14ac:dyDescent="0.2">
      <c r="A533" s="61">
        <v>44837</v>
      </c>
      <c r="B533" s="91" t="s">
        <v>109</v>
      </c>
    </row>
    <row r="534" spans="1:2" x14ac:dyDescent="0.2">
      <c r="A534" s="61">
        <v>44843</v>
      </c>
      <c r="B534" s="91" t="s">
        <v>111</v>
      </c>
    </row>
    <row r="535" spans="1:2" x14ac:dyDescent="0.2">
      <c r="A535" s="61">
        <v>44851</v>
      </c>
      <c r="B535" s="91" t="s">
        <v>112</v>
      </c>
    </row>
    <row r="536" spans="1:2" x14ac:dyDescent="0.2">
      <c r="A536" s="61">
        <v>44859</v>
      </c>
      <c r="B536" s="91" t="s">
        <v>113</v>
      </c>
    </row>
    <row r="537" spans="1:2" x14ac:dyDescent="0.2">
      <c r="A537" s="61">
        <v>44866</v>
      </c>
      <c r="B537" s="91" t="s">
        <v>109</v>
      </c>
    </row>
    <row r="538" spans="1:2" x14ac:dyDescent="0.2">
      <c r="A538" s="61">
        <v>44873</v>
      </c>
      <c r="B538" s="91" t="s">
        <v>111</v>
      </c>
    </row>
    <row r="539" spans="1:2" x14ac:dyDescent="0.2">
      <c r="A539" s="61">
        <v>44881</v>
      </c>
      <c r="B539" s="91" t="s">
        <v>112</v>
      </c>
    </row>
    <row r="540" spans="1:2" x14ac:dyDescent="0.2">
      <c r="A540" s="61">
        <v>44888</v>
      </c>
      <c r="B540" s="91" t="s">
        <v>113</v>
      </c>
    </row>
    <row r="541" spans="1:2" x14ac:dyDescent="0.2">
      <c r="A541" s="61">
        <v>44895</v>
      </c>
      <c r="B541" s="91" t="s">
        <v>109</v>
      </c>
    </row>
    <row r="542" spans="1:2" x14ac:dyDescent="0.2">
      <c r="A542" s="61">
        <v>44903</v>
      </c>
      <c r="B542" s="91" t="s">
        <v>111</v>
      </c>
    </row>
    <row r="543" spans="1:2" x14ac:dyDescent="0.2">
      <c r="A543" s="61">
        <v>44911</v>
      </c>
      <c r="B543" s="91" t="s">
        <v>112</v>
      </c>
    </row>
    <row r="544" spans="1:2" x14ac:dyDescent="0.2">
      <c r="A544" s="61">
        <v>44918</v>
      </c>
      <c r="B544" s="91" t="s">
        <v>113</v>
      </c>
    </row>
    <row r="545" spans="1:2" x14ac:dyDescent="0.2">
      <c r="A545" s="61">
        <v>44925</v>
      </c>
      <c r="B545" s="91" t="s">
        <v>109</v>
      </c>
    </row>
    <row r="546" spans="1:2" x14ac:dyDescent="0.2">
      <c r="A546" s="61">
        <v>44932</v>
      </c>
      <c r="B546" s="91" t="s">
        <v>111</v>
      </c>
    </row>
    <row r="547" spans="1:2" x14ac:dyDescent="0.2">
      <c r="A547" s="61">
        <v>44941</v>
      </c>
      <c r="B547" s="91" t="s">
        <v>112</v>
      </c>
    </row>
    <row r="548" spans="1:2" x14ac:dyDescent="0.2">
      <c r="A548" s="61">
        <v>44947</v>
      </c>
      <c r="B548" s="91" t="s">
        <v>113</v>
      </c>
    </row>
    <row r="549" spans="1:2" x14ac:dyDescent="0.2">
      <c r="A549" s="61">
        <v>44954</v>
      </c>
      <c r="B549" s="91" t="s">
        <v>109</v>
      </c>
    </row>
    <row r="550" spans="1:2" x14ac:dyDescent="0.2">
      <c r="A550" s="61">
        <v>44962</v>
      </c>
      <c r="B550" s="91" t="s">
        <v>111</v>
      </c>
    </row>
    <row r="551" spans="1:2" x14ac:dyDescent="0.2">
      <c r="A551" s="61">
        <v>44970</v>
      </c>
      <c r="B551" s="91" t="s">
        <v>112</v>
      </c>
    </row>
    <row r="552" spans="1:2" x14ac:dyDescent="0.2">
      <c r="A552" s="61">
        <v>44977</v>
      </c>
      <c r="B552" s="91" t="s">
        <v>113</v>
      </c>
    </row>
    <row r="553" spans="1:2" x14ac:dyDescent="0.2">
      <c r="A553" s="61">
        <v>44984</v>
      </c>
      <c r="B553" s="91" t="s">
        <v>109</v>
      </c>
    </row>
    <row r="554" spans="1:2" x14ac:dyDescent="0.2">
      <c r="A554" s="61">
        <v>44992</v>
      </c>
      <c r="B554" s="91" t="s">
        <v>111</v>
      </c>
    </row>
    <row r="555" spans="1:2" x14ac:dyDescent="0.2">
      <c r="A555" s="61">
        <v>45000</v>
      </c>
      <c r="B555" s="91" t="s">
        <v>112</v>
      </c>
    </row>
    <row r="556" spans="1:2" x14ac:dyDescent="0.2">
      <c r="A556" s="61">
        <v>45006</v>
      </c>
      <c r="B556" s="91" t="s">
        <v>113</v>
      </c>
    </row>
    <row r="557" spans="1:2" x14ac:dyDescent="0.2">
      <c r="A557" s="61">
        <v>45014</v>
      </c>
      <c r="B557" s="91" t="s">
        <v>109</v>
      </c>
    </row>
    <row r="558" spans="1:2" x14ac:dyDescent="0.2">
      <c r="A558" s="61">
        <v>45022</v>
      </c>
      <c r="B558" s="91" t="s">
        <v>111</v>
      </c>
    </row>
    <row r="559" spans="1:2" x14ac:dyDescent="0.2">
      <c r="A559" s="61">
        <v>45029</v>
      </c>
      <c r="B559" s="91" t="s">
        <v>112</v>
      </c>
    </row>
    <row r="560" spans="1:2" x14ac:dyDescent="0.2">
      <c r="A560" s="61">
        <v>45036</v>
      </c>
      <c r="B560" s="91" t="s">
        <v>113</v>
      </c>
    </row>
    <row r="561" spans="1:2" x14ac:dyDescent="0.2">
      <c r="A561" s="61">
        <v>45043</v>
      </c>
      <c r="B561" s="91" t="s">
        <v>109</v>
      </c>
    </row>
    <row r="562" spans="1:2" x14ac:dyDescent="0.2">
      <c r="A562" s="61">
        <v>45051</v>
      </c>
      <c r="B562" s="91" t="s">
        <v>111</v>
      </c>
    </row>
    <row r="563" spans="1:2" x14ac:dyDescent="0.2">
      <c r="A563" s="61">
        <v>45058</v>
      </c>
      <c r="B563" s="91" t="s">
        <v>112</v>
      </c>
    </row>
    <row r="564" spans="1:2" x14ac:dyDescent="0.2">
      <c r="A564" s="61">
        <v>45065</v>
      </c>
      <c r="B564" s="91" t="s">
        <v>113</v>
      </c>
    </row>
    <row r="565" spans="1:2" x14ac:dyDescent="0.2">
      <c r="A565" s="61">
        <v>45073</v>
      </c>
      <c r="B565" s="91" t="s">
        <v>109</v>
      </c>
    </row>
    <row r="566" spans="1:2" x14ac:dyDescent="0.2">
      <c r="A566" s="61">
        <v>45081</v>
      </c>
      <c r="B566" s="91" t="s">
        <v>111</v>
      </c>
    </row>
    <row r="567" spans="1:2" x14ac:dyDescent="0.2">
      <c r="A567" s="61">
        <v>45087</v>
      </c>
      <c r="B567" s="91" t="s">
        <v>112</v>
      </c>
    </row>
    <row r="568" spans="1:2" x14ac:dyDescent="0.2">
      <c r="A568" s="61">
        <v>45095</v>
      </c>
      <c r="B568" s="91" t="s">
        <v>113</v>
      </c>
    </row>
    <row r="569" spans="1:2" x14ac:dyDescent="0.2">
      <c r="A569" s="61">
        <v>45103</v>
      </c>
      <c r="B569" s="91" t="s">
        <v>109</v>
      </c>
    </row>
    <row r="570" spans="1:2" x14ac:dyDescent="0.2">
      <c r="A570" s="61">
        <v>45110</v>
      </c>
      <c r="B570" s="91" t="s">
        <v>111</v>
      </c>
    </row>
    <row r="571" spans="1:2" x14ac:dyDescent="0.2">
      <c r="A571" s="61">
        <v>45117</v>
      </c>
      <c r="B571" s="91" t="s">
        <v>112</v>
      </c>
    </row>
    <row r="572" spans="1:2" x14ac:dyDescent="0.2">
      <c r="A572" s="61">
        <v>45124</v>
      </c>
      <c r="B572" s="91" t="s">
        <v>113</v>
      </c>
    </row>
    <row r="573" spans="1:2" x14ac:dyDescent="0.2">
      <c r="A573" s="61">
        <v>45132</v>
      </c>
      <c r="B573" s="91" t="s">
        <v>109</v>
      </c>
    </row>
    <row r="574" spans="1:2" x14ac:dyDescent="0.2">
      <c r="A574" s="61">
        <v>45139</v>
      </c>
      <c r="B574" s="91" t="s">
        <v>111</v>
      </c>
    </row>
    <row r="575" spans="1:2" x14ac:dyDescent="0.2">
      <c r="A575" s="61">
        <v>45146</v>
      </c>
      <c r="B575" s="91" t="s">
        <v>112</v>
      </c>
    </row>
    <row r="576" spans="1:2" x14ac:dyDescent="0.2">
      <c r="A576" s="61">
        <v>45154</v>
      </c>
      <c r="B576" s="91" t="s">
        <v>113</v>
      </c>
    </row>
    <row r="577" spans="1:2" x14ac:dyDescent="0.2">
      <c r="A577" s="61">
        <v>45162</v>
      </c>
      <c r="B577" s="91" t="s">
        <v>109</v>
      </c>
    </row>
    <row r="578" spans="1:2" x14ac:dyDescent="0.2">
      <c r="A578" s="61">
        <v>45169</v>
      </c>
      <c r="B578" s="91" t="s">
        <v>111</v>
      </c>
    </row>
    <row r="579" spans="1:2" x14ac:dyDescent="0.2">
      <c r="A579" s="61">
        <v>45175</v>
      </c>
      <c r="B579" s="91" t="s">
        <v>112</v>
      </c>
    </row>
    <row r="580" spans="1:2" x14ac:dyDescent="0.2">
      <c r="A580" s="61">
        <v>45184</v>
      </c>
      <c r="B580" s="91" t="s">
        <v>113</v>
      </c>
    </row>
    <row r="581" spans="1:2" x14ac:dyDescent="0.2">
      <c r="A581" s="61">
        <v>45191</v>
      </c>
      <c r="B581" s="91" t="s">
        <v>109</v>
      </c>
    </row>
    <row r="582" spans="1:2" x14ac:dyDescent="0.2">
      <c r="A582" s="61">
        <v>45198</v>
      </c>
      <c r="B582" s="91" t="s">
        <v>111</v>
      </c>
    </row>
    <row r="583" spans="1:2" x14ac:dyDescent="0.2">
      <c r="A583" s="61">
        <v>45205</v>
      </c>
      <c r="B583" s="91" t="s">
        <v>112</v>
      </c>
    </row>
    <row r="584" spans="1:2" x14ac:dyDescent="0.2">
      <c r="A584" s="61">
        <v>45213</v>
      </c>
      <c r="B584" s="91" t="s">
        <v>113</v>
      </c>
    </row>
    <row r="585" spans="1:2" x14ac:dyDescent="0.2">
      <c r="A585" s="61">
        <v>45221</v>
      </c>
      <c r="B585" s="91" t="s">
        <v>109</v>
      </c>
    </row>
    <row r="586" spans="1:2" x14ac:dyDescent="0.2">
      <c r="A586" s="61">
        <v>45227</v>
      </c>
      <c r="B586" s="91" t="s">
        <v>111</v>
      </c>
    </row>
    <row r="587" spans="1:2" x14ac:dyDescent="0.2">
      <c r="A587" s="61">
        <v>45235</v>
      </c>
      <c r="B587" s="91" t="s">
        <v>112</v>
      </c>
    </row>
    <row r="588" spans="1:2" x14ac:dyDescent="0.2">
      <c r="A588" s="61">
        <v>45243</v>
      </c>
      <c r="B588" s="91" t="s">
        <v>113</v>
      </c>
    </row>
    <row r="589" spans="1:2" x14ac:dyDescent="0.2">
      <c r="A589" s="61">
        <v>45250</v>
      </c>
      <c r="B589" s="91" t="s">
        <v>109</v>
      </c>
    </row>
    <row r="590" spans="1:2" x14ac:dyDescent="0.2">
      <c r="A590" s="61">
        <v>45257</v>
      </c>
      <c r="B590" s="91" t="s">
        <v>111</v>
      </c>
    </row>
    <row r="591" spans="1:2" x14ac:dyDescent="0.2">
      <c r="A591" s="61">
        <v>45265</v>
      </c>
      <c r="B591" s="91" t="s">
        <v>112</v>
      </c>
    </row>
    <row r="592" spans="1:2" x14ac:dyDescent="0.2">
      <c r="A592" s="61">
        <v>45272</v>
      </c>
      <c r="B592" s="91" t="s">
        <v>113</v>
      </c>
    </row>
    <row r="593" spans="1:2" x14ac:dyDescent="0.2">
      <c r="A593" s="61">
        <v>45279</v>
      </c>
      <c r="B593" s="91" t="s">
        <v>109</v>
      </c>
    </row>
    <row r="594" spans="1:2" x14ac:dyDescent="0.2">
      <c r="A594" s="61">
        <v>45287</v>
      </c>
      <c r="B594" s="91" t="s">
        <v>111</v>
      </c>
    </row>
    <row r="595" spans="1:2" x14ac:dyDescent="0.2">
      <c r="A595" s="61">
        <v>45295</v>
      </c>
      <c r="B595" s="91" t="s">
        <v>112</v>
      </c>
    </row>
    <row r="596" spans="1:2" x14ac:dyDescent="0.2">
      <c r="A596" s="61">
        <v>45302</v>
      </c>
      <c r="B596" s="91" t="s">
        <v>113</v>
      </c>
    </row>
    <row r="597" spans="1:2" x14ac:dyDescent="0.2">
      <c r="A597" s="61">
        <v>45309</v>
      </c>
      <c r="B597" s="91" t="s">
        <v>109</v>
      </c>
    </row>
    <row r="598" spans="1:2" x14ac:dyDescent="0.2">
      <c r="A598" s="61">
        <v>45316</v>
      </c>
      <c r="B598" s="91" t="s">
        <v>111</v>
      </c>
    </row>
    <row r="599" spans="1:2" x14ac:dyDescent="0.2">
      <c r="A599" s="61">
        <v>45324</v>
      </c>
      <c r="B599" s="91" t="s">
        <v>112</v>
      </c>
    </row>
    <row r="600" spans="1:2" x14ac:dyDescent="0.2">
      <c r="A600" s="61">
        <v>45331</v>
      </c>
      <c r="B600" s="91" t="s">
        <v>113</v>
      </c>
    </row>
    <row r="601" spans="1:2" x14ac:dyDescent="0.2">
      <c r="A601" s="61">
        <v>45338</v>
      </c>
      <c r="B601" s="91" t="s">
        <v>109</v>
      </c>
    </row>
    <row r="602" spans="1:2" x14ac:dyDescent="0.2">
      <c r="A602" s="61">
        <v>45346</v>
      </c>
      <c r="B602" s="91" t="s">
        <v>111</v>
      </c>
    </row>
    <row r="603" spans="1:2" x14ac:dyDescent="0.2">
      <c r="A603" s="61">
        <v>45354</v>
      </c>
      <c r="B603" s="91" t="s">
        <v>112</v>
      </c>
    </row>
    <row r="604" spans="1:2" x14ac:dyDescent="0.2">
      <c r="A604" s="61">
        <v>45361</v>
      </c>
      <c r="B604" s="91" t="s">
        <v>113</v>
      </c>
    </row>
    <row r="605" spans="1:2" x14ac:dyDescent="0.2">
      <c r="A605" s="61">
        <v>45368</v>
      </c>
      <c r="B605" s="91" t="s">
        <v>109</v>
      </c>
    </row>
    <row r="606" spans="1:2" x14ac:dyDescent="0.2">
      <c r="A606" s="61">
        <v>45376</v>
      </c>
      <c r="B606" s="91" t="s">
        <v>111</v>
      </c>
    </row>
    <row r="607" spans="1:2" x14ac:dyDescent="0.2">
      <c r="A607" s="61">
        <v>45384</v>
      </c>
      <c r="B607" s="91" t="s">
        <v>112</v>
      </c>
    </row>
    <row r="608" spans="1:2" x14ac:dyDescent="0.2">
      <c r="A608" s="61">
        <v>45390</v>
      </c>
      <c r="B608" s="91" t="s">
        <v>113</v>
      </c>
    </row>
    <row r="609" spans="1:2" x14ac:dyDescent="0.2">
      <c r="A609" s="61">
        <v>45397</v>
      </c>
      <c r="B609" s="91" t="s">
        <v>109</v>
      </c>
    </row>
    <row r="610" spans="1:2" x14ac:dyDescent="0.2">
      <c r="A610" s="61">
        <v>45405</v>
      </c>
      <c r="B610" s="91" t="s">
        <v>111</v>
      </c>
    </row>
    <row r="611" spans="1:2" x14ac:dyDescent="0.2">
      <c r="A611" s="61">
        <v>45413</v>
      </c>
      <c r="B611" s="91" t="s">
        <v>112</v>
      </c>
    </row>
    <row r="612" spans="1:2" x14ac:dyDescent="0.2">
      <c r="A612" s="61">
        <v>45420</v>
      </c>
      <c r="B612" s="91" t="s">
        <v>113</v>
      </c>
    </row>
    <row r="613" spans="1:2" x14ac:dyDescent="0.2">
      <c r="A613" s="61">
        <v>45427</v>
      </c>
      <c r="B613" s="91" t="s">
        <v>109</v>
      </c>
    </row>
    <row r="614" spans="1:2" x14ac:dyDescent="0.2">
      <c r="A614" s="61">
        <v>45435</v>
      </c>
      <c r="B614" s="91" t="s">
        <v>111</v>
      </c>
    </row>
    <row r="615" spans="1:2" x14ac:dyDescent="0.2">
      <c r="A615" s="61">
        <v>45442</v>
      </c>
      <c r="B615" s="91" t="s">
        <v>112</v>
      </c>
    </row>
    <row r="616" spans="1:2" x14ac:dyDescent="0.2">
      <c r="A616" s="61">
        <v>45449</v>
      </c>
      <c r="B616" s="91" t="s">
        <v>113</v>
      </c>
    </row>
    <row r="617" spans="1:2" x14ac:dyDescent="0.2">
      <c r="A617" s="61">
        <v>45457</v>
      </c>
      <c r="B617" s="91" t="s">
        <v>109</v>
      </c>
    </row>
    <row r="618" spans="1:2" x14ac:dyDescent="0.2">
      <c r="A618" s="61">
        <v>45465</v>
      </c>
      <c r="B618" s="91" t="s">
        <v>111</v>
      </c>
    </row>
    <row r="619" spans="1:2" x14ac:dyDescent="0.2">
      <c r="A619" s="61">
        <v>45471</v>
      </c>
      <c r="B619" s="91" t="s">
        <v>112</v>
      </c>
    </row>
    <row r="620" spans="1:2" x14ac:dyDescent="0.2">
      <c r="A620" s="61">
        <v>45478</v>
      </c>
      <c r="B620" s="91" t="s">
        <v>113</v>
      </c>
    </row>
    <row r="621" spans="1:2" x14ac:dyDescent="0.2">
      <c r="A621" s="61">
        <v>45486</v>
      </c>
      <c r="B621" s="91" t="s">
        <v>109</v>
      </c>
    </row>
    <row r="622" spans="1:2" x14ac:dyDescent="0.2">
      <c r="A622" s="61">
        <v>45494</v>
      </c>
      <c r="B622" s="91" t="s">
        <v>111</v>
      </c>
    </row>
    <row r="623" spans="1:2" x14ac:dyDescent="0.2">
      <c r="A623" s="61">
        <v>45501</v>
      </c>
      <c r="B623" s="91" t="s">
        <v>112</v>
      </c>
    </row>
    <row r="624" spans="1:2" x14ac:dyDescent="0.2">
      <c r="A624" s="61">
        <v>45508</v>
      </c>
      <c r="B624" s="91" t="s">
        <v>113</v>
      </c>
    </row>
    <row r="625" spans="1:2" x14ac:dyDescent="0.2">
      <c r="A625" s="61">
        <v>45516</v>
      </c>
      <c r="B625" s="91" t="s">
        <v>109</v>
      </c>
    </row>
    <row r="626" spans="1:2" x14ac:dyDescent="0.2">
      <c r="A626" s="61">
        <v>45523</v>
      </c>
      <c r="B626" s="91" t="s">
        <v>111</v>
      </c>
    </row>
    <row r="627" spans="1:2" x14ac:dyDescent="0.2">
      <c r="A627" s="61">
        <v>45530</v>
      </c>
      <c r="B627" s="91" t="s">
        <v>112</v>
      </c>
    </row>
    <row r="628" spans="1:2" x14ac:dyDescent="0.2">
      <c r="A628" s="61">
        <v>45538</v>
      </c>
      <c r="B628" s="91" t="s">
        <v>113</v>
      </c>
    </row>
    <row r="629" spans="1:2" x14ac:dyDescent="0.2">
      <c r="A629" s="61">
        <v>45546</v>
      </c>
      <c r="B629" s="91" t="s">
        <v>109</v>
      </c>
    </row>
    <row r="630" spans="1:2" x14ac:dyDescent="0.2">
      <c r="A630" s="61">
        <v>45553</v>
      </c>
      <c r="B630" s="91" t="s">
        <v>111</v>
      </c>
    </row>
    <row r="631" spans="1:2" x14ac:dyDescent="0.2">
      <c r="A631" s="61">
        <v>45559</v>
      </c>
      <c r="B631" s="91" t="s">
        <v>112</v>
      </c>
    </row>
    <row r="632" spans="1:2" x14ac:dyDescent="0.2">
      <c r="A632" s="61">
        <v>45567</v>
      </c>
      <c r="B632" s="91" t="s">
        <v>113</v>
      </c>
    </row>
    <row r="633" spans="1:2" x14ac:dyDescent="0.2">
      <c r="A633" s="61">
        <v>45575</v>
      </c>
      <c r="B633" s="91" t="s">
        <v>109</v>
      </c>
    </row>
    <row r="634" spans="1:2" x14ac:dyDescent="0.2">
      <c r="A634" s="61">
        <v>45582</v>
      </c>
      <c r="B634" s="91" t="s">
        <v>111</v>
      </c>
    </row>
    <row r="635" spans="1:2" x14ac:dyDescent="0.2">
      <c r="A635" s="61">
        <v>45589</v>
      </c>
      <c r="B635" s="91" t="s">
        <v>112</v>
      </c>
    </row>
    <row r="636" spans="1:2" x14ac:dyDescent="0.2">
      <c r="A636" s="61">
        <v>45597</v>
      </c>
      <c r="B636" s="91" t="s">
        <v>113</v>
      </c>
    </row>
    <row r="637" spans="1:2" x14ac:dyDescent="0.2">
      <c r="A637" s="61">
        <v>45605</v>
      </c>
      <c r="B637" s="91" t="s">
        <v>109</v>
      </c>
    </row>
    <row r="638" spans="1:2" x14ac:dyDescent="0.2">
      <c r="A638" s="61">
        <v>45611</v>
      </c>
      <c r="B638" s="91" t="s">
        <v>111</v>
      </c>
    </row>
    <row r="639" spans="1:2" x14ac:dyDescent="0.2">
      <c r="A639" s="61">
        <v>45619</v>
      </c>
      <c r="B639" s="91" t="s">
        <v>112</v>
      </c>
    </row>
    <row r="640" spans="1:2" x14ac:dyDescent="0.2">
      <c r="A640" s="61">
        <v>45627</v>
      </c>
      <c r="B640" s="91" t="s">
        <v>113</v>
      </c>
    </row>
    <row r="641" spans="1:2" x14ac:dyDescent="0.2">
      <c r="A641" s="61">
        <v>45634</v>
      </c>
      <c r="B641" s="91" t="s">
        <v>109</v>
      </c>
    </row>
    <row r="642" spans="1:2" x14ac:dyDescent="0.2">
      <c r="A642" s="61">
        <v>45641</v>
      </c>
      <c r="B642" s="91" t="s">
        <v>111</v>
      </c>
    </row>
    <row r="643" spans="1:2" x14ac:dyDescent="0.2">
      <c r="A643" s="61">
        <v>45648</v>
      </c>
      <c r="B643" s="91" t="s">
        <v>112</v>
      </c>
    </row>
    <row r="644" spans="1:2" x14ac:dyDescent="0.2">
      <c r="A644" s="61">
        <v>45656</v>
      </c>
      <c r="B644" s="91" t="s">
        <v>113</v>
      </c>
    </row>
    <row r="645" spans="1:2" x14ac:dyDescent="0.2">
      <c r="A645" s="61">
        <v>45663</v>
      </c>
      <c r="B645" s="91" t="s">
        <v>109</v>
      </c>
    </row>
    <row r="646" spans="1:2" x14ac:dyDescent="0.2">
      <c r="A646" s="61">
        <v>45670</v>
      </c>
      <c r="B646" s="91" t="s">
        <v>111</v>
      </c>
    </row>
    <row r="647" spans="1:2" x14ac:dyDescent="0.2">
      <c r="A647" s="61">
        <v>45678</v>
      </c>
      <c r="B647" s="91" t="s">
        <v>112</v>
      </c>
    </row>
    <row r="648" spans="1:2" x14ac:dyDescent="0.2">
      <c r="A648" s="61">
        <v>45686</v>
      </c>
      <c r="B648" s="91" t="s">
        <v>113</v>
      </c>
    </row>
    <row r="649" spans="1:2" x14ac:dyDescent="0.2">
      <c r="A649" s="61">
        <v>45693</v>
      </c>
      <c r="B649" s="91" t="s">
        <v>109</v>
      </c>
    </row>
    <row r="650" spans="1:2" x14ac:dyDescent="0.2">
      <c r="A650" s="61">
        <v>45700</v>
      </c>
      <c r="B650" s="91" t="s">
        <v>111</v>
      </c>
    </row>
    <row r="651" spans="1:2" x14ac:dyDescent="0.2">
      <c r="A651" s="61">
        <v>45708</v>
      </c>
      <c r="B651" s="91" t="s">
        <v>112</v>
      </c>
    </row>
    <row r="652" spans="1:2" x14ac:dyDescent="0.2">
      <c r="A652" s="61">
        <v>45716</v>
      </c>
      <c r="B652" s="91" t="s">
        <v>113</v>
      </c>
    </row>
    <row r="653" spans="1:2" x14ac:dyDescent="0.2">
      <c r="A653" s="61">
        <v>45722</v>
      </c>
      <c r="B653" s="91" t="s">
        <v>109</v>
      </c>
    </row>
    <row r="654" spans="1:2" x14ac:dyDescent="0.2">
      <c r="A654" s="61">
        <v>45730</v>
      </c>
      <c r="B654" s="91" t="s">
        <v>111</v>
      </c>
    </row>
    <row r="655" spans="1:2" x14ac:dyDescent="0.2">
      <c r="A655" s="61">
        <v>45738</v>
      </c>
      <c r="B655" s="91" t="s">
        <v>112</v>
      </c>
    </row>
    <row r="656" spans="1:2" x14ac:dyDescent="0.2">
      <c r="A656" s="61">
        <v>45745</v>
      </c>
      <c r="B656" s="91" t="s">
        <v>113</v>
      </c>
    </row>
    <row r="657" spans="1:2" x14ac:dyDescent="0.2">
      <c r="A657" s="61">
        <v>45752</v>
      </c>
      <c r="B657" s="91" t="s">
        <v>109</v>
      </c>
    </row>
    <row r="658" spans="1:2" x14ac:dyDescent="0.2">
      <c r="A658" s="61">
        <v>45760</v>
      </c>
      <c r="B658" s="91" t="s">
        <v>111</v>
      </c>
    </row>
    <row r="659" spans="1:2" x14ac:dyDescent="0.2">
      <c r="A659" s="61">
        <v>45768</v>
      </c>
      <c r="B659" s="91" t="s">
        <v>112</v>
      </c>
    </row>
    <row r="660" spans="1:2" x14ac:dyDescent="0.2">
      <c r="A660" s="61">
        <v>45774</v>
      </c>
      <c r="B660" s="91" t="s">
        <v>113</v>
      </c>
    </row>
    <row r="661" spans="1:2" x14ac:dyDescent="0.2">
      <c r="A661" s="61">
        <v>45781</v>
      </c>
      <c r="B661" s="91" t="s">
        <v>109</v>
      </c>
    </row>
    <row r="662" spans="1:2" x14ac:dyDescent="0.2">
      <c r="A662" s="61">
        <v>45789</v>
      </c>
      <c r="B662" s="91" t="s">
        <v>111</v>
      </c>
    </row>
    <row r="663" spans="1:2" x14ac:dyDescent="0.2">
      <c r="A663" s="61">
        <v>45797</v>
      </c>
      <c r="B663" s="91" t="s">
        <v>112</v>
      </c>
    </row>
    <row r="664" spans="1:2" x14ac:dyDescent="0.2">
      <c r="A664" s="61">
        <v>45804</v>
      </c>
      <c r="B664" s="91" t="s">
        <v>113</v>
      </c>
    </row>
    <row r="665" spans="1:2" x14ac:dyDescent="0.2">
      <c r="A665" s="61">
        <v>45811</v>
      </c>
      <c r="B665" s="91" t="s">
        <v>109</v>
      </c>
    </row>
    <row r="666" spans="1:2" x14ac:dyDescent="0.2">
      <c r="A666" s="61">
        <v>45819</v>
      </c>
      <c r="B666" s="91" t="s">
        <v>111</v>
      </c>
    </row>
    <row r="667" spans="1:2" x14ac:dyDescent="0.2">
      <c r="A667" s="61">
        <v>45826</v>
      </c>
      <c r="B667" s="91" t="s">
        <v>112</v>
      </c>
    </row>
    <row r="668" spans="1:2" x14ac:dyDescent="0.2">
      <c r="A668" s="61">
        <v>45833</v>
      </c>
      <c r="B668" s="91" t="s">
        <v>113</v>
      </c>
    </row>
    <row r="669" spans="1:2" x14ac:dyDescent="0.2">
      <c r="A669" s="61">
        <v>45840</v>
      </c>
      <c r="B669" s="91" t="s">
        <v>109</v>
      </c>
    </row>
    <row r="670" spans="1:2" x14ac:dyDescent="0.2">
      <c r="A670" s="61">
        <v>45848</v>
      </c>
      <c r="B670" s="91" t="s">
        <v>111</v>
      </c>
    </row>
    <row r="671" spans="1:2" x14ac:dyDescent="0.2">
      <c r="A671" s="61">
        <v>45856</v>
      </c>
      <c r="B671" s="91" t="s">
        <v>112</v>
      </c>
    </row>
    <row r="672" spans="1:2" x14ac:dyDescent="0.2">
      <c r="A672" s="61">
        <v>45862</v>
      </c>
      <c r="B672" s="91" t="s">
        <v>113</v>
      </c>
    </row>
    <row r="673" spans="1:2" x14ac:dyDescent="0.2">
      <c r="A673" s="61">
        <v>45870</v>
      </c>
      <c r="B673" s="91" t="s">
        <v>109</v>
      </c>
    </row>
    <row r="674" spans="1:2" x14ac:dyDescent="0.2">
      <c r="A674" s="61">
        <v>45878</v>
      </c>
      <c r="B674" s="91" t="s">
        <v>111</v>
      </c>
    </row>
    <row r="675" spans="1:2" x14ac:dyDescent="0.2">
      <c r="A675" s="61">
        <v>45885</v>
      </c>
      <c r="B675" s="91" t="s">
        <v>112</v>
      </c>
    </row>
    <row r="676" spans="1:2" x14ac:dyDescent="0.2">
      <c r="A676" s="61">
        <v>45892</v>
      </c>
      <c r="B676" s="91" t="s">
        <v>113</v>
      </c>
    </row>
    <row r="677" spans="1:2" x14ac:dyDescent="0.2">
      <c r="A677" s="61">
        <v>45900</v>
      </c>
      <c r="B677" s="91" t="s">
        <v>109</v>
      </c>
    </row>
    <row r="678" spans="1:2" x14ac:dyDescent="0.2">
      <c r="A678" s="61">
        <v>45907</v>
      </c>
      <c r="B678" s="91" t="s">
        <v>111</v>
      </c>
    </row>
    <row r="679" spans="1:2" x14ac:dyDescent="0.2">
      <c r="A679" s="61">
        <v>45914</v>
      </c>
      <c r="B679" s="91" t="s">
        <v>112</v>
      </c>
    </row>
    <row r="680" spans="1:2" x14ac:dyDescent="0.2">
      <c r="A680" s="61">
        <v>45921</v>
      </c>
      <c r="B680" s="91" t="s">
        <v>113</v>
      </c>
    </row>
    <row r="681" spans="1:2" x14ac:dyDescent="0.2">
      <c r="A681" s="61">
        <v>45929</v>
      </c>
      <c r="B681" s="91" t="s">
        <v>109</v>
      </c>
    </row>
    <row r="682" spans="1:2" x14ac:dyDescent="0.2">
      <c r="A682" s="61">
        <v>45937</v>
      </c>
      <c r="B682" s="91" t="s">
        <v>111</v>
      </c>
    </row>
    <row r="683" spans="1:2" x14ac:dyDescent="0.2">
      <c r="A683" s="61">
        <v>45943</v>
      </c>
      <c r="B683" s="91" t="s">
        <v>112</v>
      </c>
    </row>
    <row r="684" spans="1:2" x14ac:dyDescent="0.2">
      <c r="A684" s="61">
        <v>45951</v>
      </c>
      <c r="B684" s="91" t="s">
        <v>113</v>
      </c>
    </row>
    <row r="685" spans="1:2" x14ac:dyDescent="0.2">
      <c r="A685" s="61">
        <v>45959</v>
      </c>
      <c r="B685" s="91" t="s">
        <v>109</v>
      </c>
    </row>
    <row r="686" spans="1:2" x14ac:dyDescent="0.2">
      <c r="A686" s="61">
        <v>45966</v>
      </c>
      <c r="B686" s="91" t="s">
        <v>111</v>
      </c>
    </row>
    <row r="687" spans="1:2" x14ac:dyDescent="0.2">
      <c r="A687" s="61">
        <v>45973</v>
      </c>
      <c r="B687" s="91" t="s">
        <v>112</v>
      </c>
    </row>
    <row r="688" spans="1:2" x14ac:dyDescent="0.2">
      <c r="A688" s="61">
        <v>45981</v>
      </c>
      <c r="B688" s="91" t="s">
        <v>113</v>
      </c>
    </row>
    <row r="689" spans="1:2" x14ac:dyDescent="0.2">
      <c r="A689" s="61">
        <v>45989</v>
      </c>
      <c r="B689" s="91" t="s">
        <v>109</v>
      </c>
    </row>
    <row r="690" spans="1:2" x14ac:dyDescent="0.2">
      <c r="A690" s="61">
        <v>45995</v>
      </c>
      <c r="B690" s="91" t="s">
        <v>111</v>
      </c>
    </row>
    <row r="691" spans="1:2" x14ac:dyDescent="0.2">
      <c r="A691" s="61">
        <v>46002</v>
      </c>
      <c r="B691" s="91" t="s">
        <v>112</v>
      </c>
    </row>
    <row r="692" spans="1:2" x14ac:dyDescent="0.2">
      <c r="A692" s="61">
        <v>46011</v>
      </c>
      <c r="B692" s="91" t="s">
        <v>113</v>
      </c>
    </row>
    <row r="693" spans="1:2" x14ac:dyDescent="0.2">
      <c r="A693" s="61">
        <v>46018</v>
      </c>
      <c r="B693" s="91" t="s">
        <v>109</v>
      </c>
    </row>
    <row r="694" spans="1:2" x14ac:dyDescent="0.2">
      <c r="A694" s="61">
        <v>46025</v>
      </c>
      <c r="B694" s="91" t="s">
        <v>111</v>
      </c>
    </row>
    <row r="695" spans="1:2" x14ac:dyDescent="0.2">
      <c r="A695" s="61">
        <v>46032</v>
      </c>
      <c r="B695" s="91" t="s">
        <v>112</v>
      </c>
    </row>
    <row r="696" spans="1:2" x14ac:dyDescent="0.2">
      <c r="A696" s="61">
        <v>46040</v>
      </c>
      <c r="B696" s="91" t="s">
        <v>113</v>
      </c>
    </row>
    <row r="697" spans="1:2" x14ac:dyDescent="0.2">
      <c r="A697" s="61">
        <v>46048</v>
      </c>
      <c r="B697" s="91" t="s">
        <v>109</v>
      </c>
    </row>
    <row r="698" spans="1:2" x14ac:dyDescent="0.2">
      <c r="A698" s="61">
        <v>46054</v>
      </c>
      <c r="B698" s="91" t="s">
        <v>111</v>
      </c>
    </row>
    <row r="699" spans="1:2" x14ac:dyDescent="0.2">
      <c r="A699" s="61">
        <v>46062</v>
      </c>
      <c r="B699" s="91" t="s">
        <v>112</v>
      </c>
    </row>
    <row r="700" spans="1:2" x14ac:dyDescent="0.2">
      <c r="A700" s="61">
        <v>46070</v>
      </c>
      <c r="B700" s="91" t="s">
        <v>113</v>
      </c>
    </row>
    <row r="701" spans="1:2" x14ac:dyDescent="0.2">
      <c r="A701" s="61">
        <v>46077</v>
      </c>
      <c r="B701" s="91" t="s">
        <v>109</v>
      </c>
    </row>
    <row r="702" spans="1:2" x14ac:dyDescent="0.2">
      <c r="A702" s="61">
        <v>46084</v>
      </c>
      <c r="B702" s="91" t="s">
        <v>111</v>
      </c>
    </row>
    <row r="703" spans="1:2" x14ac:dyDescent="0.2">
      <c r="A703" s="61">
        <v>46092</v>
      </c>
      <c r="B703" s="91" t="s">
        <v>112</v>
      </c>
    </row>
    <row r="704" spans="1:2" x14ac:dyDescent="0.2">
      <c r="A704" s="61">
        <v>46100</v>
      </c>
      <c r="B704" s="91" t="s">
        <v>113</v>
      </c>
    </row>
    <row r="705" spans="1:2" x14ac:dyDescent="0.2">
      <c r="A705" s="61">
        <v>46106</v>
      </c>
      <c r="B705" s="91" t="s">
        <v>109</v>
      </c>
    </row>
    <row r="706" spans="1:2" x14ac:dyDescent="0.2">
      <c r="A706" s="61">
        <v>46114</v>
      </c>
      <c r="B706" s="91" t="s">
        <v>111</v>
      </c>
    </row>
    <row r="707" spans="1:2" x14ac:dyDescent="0.2">
      <c r="A707" s="61">
        <v>46122</v>
      </c>
      <c r="B707" s="91" t="s">
        <v>112</v>
      </c>
    </row>
    <row r="708" spans="1:2" x14ac:dyDescent="0.2">
      <c r="A708" s="61">
        <v>46129</v>
      </c>
      <c r="B708" s="91" t="s">
        <v>113</v>
      </c>
    </row>
    <row r="709" spans="1:2" x14ac:dyDescent="0.2">
      <c r="A709" s="61">
        <v>46136</v>
      </c>
      <c r="B709" s="91" t="s">
        <v>109</v>
      </c>
    </row>
    <row r="710" spans="1:2" x14ac:dyDescent="0.2">
      <c r="A710" s="61">
        <v>46143</v>
      </c>
      <c r="B710" s="91" t="s">
        <v>111</v>
      </c>
    </row>
    <row r="711" spans="1:2" x14ac:dyDescent="0.2">
      <c r="A711" s="61">
        <v>46151</v>
      </c>
      <c r="B711" s="91" t="s">
        <v>112</v>
      </c>
    </row>
    <row r="712" spans="1:2" x14ac:dyDescent="0.2">
      <c r="A712" s="61">
        <v>46158</v>
      </c>
      <c r="B712" s="91" t="s">
        <v>113</v>
      </c>
    </row>
    <row r="713" spans="1:2" x14ac:dyDescent="0.2">
      <c r="A713" s="61">
        <v>46165</v>
      </c>
      <c r="B713" s="91" t="s">
        <v>109</v>
      </c>
    </row>
    <row r="714" spans="1:2" x14ac:dyDescent="0.2">
      <c r="A714" s="61">
        <v>46173</v>
      </c>
      <c r="B714" s="91" t="s">
        <v>111</v>
      </c>
    </row>
    <row r="715" spans="1:2" x14ac:dyDescent="0.2">
      <c r="A715" s="61">
        <v>46181</v>
      </c>
      <c r="B715" s="91" t="s">
        <v>112</v>
      </c>
    </row>
    <row r="716" spans="1:2" x14ac:dyDescent="0.2">
      <c r="A716" s="61">
        <v>46188</v>
      </c>
      <c r="B716" s="91" t="s">
        <v>113</v>
      </c>
    </row>
    <row r="717" spans="1:2" x14ac:dyDescent="0.2">
      <c r="A717" s="61">
        <v>46194</v>
      </c>
      <c r="B717" s="91" t="s">
        <v>109</v>
      </c>
    </row>
    <row r="718" spans="1:2" x14ac:dyDescent="0.2">
      <c r="A718" s="61">
        <v>46202</v>
      </c>
      <c r="B718" s="91" t="s">
        <v>111</v>
      </c>
    </row>
    <row r="719" spans="1:2" x14ac:dyDescent="0.2">
      <c r="A719" s="61">
        <v>46210</v>
      </c>
      <c r="B719" s="91" t="s">
        <v>112</v>
      </c>
    </row>
    <row r="720" spans="1:2" x14ac:dyDescent="0.2">
      <c r="A720" s="61">
        <v>46217</v>
      </c>
      <c r="B720" s="91" t="s">
        <v>113</v>
      </c>
    </row>
    <row r="721" spans="1:2" x14ac:dyDescent="0.2">
      <c r="A721" s="61">
        <v>46224</v>
      </c>
      <c r="B721" s="91" t="s">
        <v>109</v>
      </c>
    </row>
    <row r="722" spans="1:2" x14ac:dyDescent="0.2">
      <c r="A722" s="61">
        <v>46232</v>
      </c>
      <c r="B722" s="91" t="s">
        <v>111</v>
      </c>
    </row>
    <row r="723" spans="1:2" x14ac:dyDescent="0.2">
      <c r="A723" s="61">
        <v>46240</v>
      </c>
      <c r="B723" s="91" t="s">
        <v>112</v>
      </c>
    </row>
    <row r="724" spans="1:2" x14ac:dyDescent="0.2">
      <c r="A724" s="61">
        <v>46246</v>
      </c>
      <c r="B724" s="91" t="s">
        <v>113</v>
      </c>
    </row>
    <row r="725" spans="1:2" x14ac:dyDescent="0.2">
      <c r="A725" s="61">
        <v>46254</v>
      </c>
      <c r="B725" s="91" t="s">
        <v>109</v>
      </c>
    </row>
    <row r="726" spans="1:2" x14ac:dyDescent="0.2">
      <c r="A726" s="61">
        <v>46262</v>
      </c>
      <c r="B726" s="91" t="s">
        <v>111</v>
      </c>
    </row>
    <row r="727" spans="1:2" x14ac:dyDescent="0.2">
      <c r="A727" s="61">
        <v>46269</v>
      </c>
      <c r="B727" s="91" t="s">
        <v>112</v>
      </c>
    </row>
    <row r="728" spans="1:2" x14ac:dyDescent="0.2">
      <c r="A728" s="61">
        <v>46276</v>
      </c>
      <c r="B728" s="91" t="s">
        <v>113</v>
      </c>
    </row>
    <row r="729" spans="1:2" x14ac:dyDescent="0.2">
      <c r="A729" s="61">
        <v>46283</v>
      </c>
      <c r="B729" s="91" t="s">
        <v>109</v>
      </c>
    </row>
    <row r="730" spans="1:2" x14ac:dyDescent="0.2">
      <c r="A730" s="61">
        <v>46291</v>
      </c>
      <c r="B730" s="91" t="s">
        <v>111</v>
      </c>
    </row>
    <row r="731" spans="1:2" x14ac:dyDescent="0.2">
      <c r="A731" s="61">
        <v>46298</v>
      </c>
      <c r="B731" s="91" t="s">
        <v>112</v>
      </c>
    </row>
    <row r="732" spans="1:2" x14ac:dyDescent="0.2">
      <c r="A732" s="61">
        <v>46305</v>
      </c>
      <c r="B732" s="91" t="s">
        <v>113</v>
      </c>
    </row>
    <row r="733" spans="1:2" x14ac:dyDescent="0.2">
      <c r="A733" s="61">
        <v>46313</v>
      </c>
      <c r="B733" s="91" t="s">
        <v>109</v>
      </c>
    </row>
    <row r="734" spans="1:2" x14ac:dyDescent="0.2">
      <c r="A734" s="61">
        <v>46321</v>
      </c>
      <c r="B734" s="91" t="s">
        <v>111</v>
      </c>
    </row>
    <row r="735" spans="1:2" x14ac:dyDescent="0.2">
      <c r="A735" s="61">
        <v>46327</v>
      </c>
      <c r="B735" s="91" t="s">
        <v>112</v>
      </c>
    </row>
    <row r="736" spans="1:2" x14ac:dyDescent="0.2">
      <c r="A736" s="61">
        <v>46335</v>
      </c>
      <c r="B736" s="91" t="s">
        <v>113</v>
      </c>
    </row>
    <row r="737" spans="1:2" x14ac:dyDescent="0.2">
      <c r="A737" s="61">
        <v>46343</v>
      </c>
      <c r="B737" s="91" t="s">
        <v>109</v>
      </c>
    </row>
    <row r="738" spans="1:2" x14ac:dyDescent="0.2">
      <c r="A738" s="61">
        <v>46350</v>
      </c>
      <c r="B738" s="91" t="s">
        <v>111</v>
      </c>
    </row>
    <row r="739" spans="1:2" x14ac:dyDescent="0.2">
      <c r="A739" s="61">
        <v>46357</v>
      </c>
      <c r="B739" s="91" t="s">
        <v>112</v>
      </c>
    </row>
    <row r="740" spans="1:2" x14ac:dyDescent="0.2">
      <c r="A740" s="61">
        <v>46365</v>
      </c>
      <c r="B740" s="91" t="s">
        <v>113</v>
      </c>
    </row>
    <row r="741" spans="1:2" x14ac:dyDescent="0.2">
      <c r="A741" s="61">
        <v>46373</v>
      </c>
      <c r="B741" s="91" t="s">
        <v>109</v>
      </c>
    </row>
    <row r="742" spans="1:2" x14ac:dyDescent="0.2">
      <c r="A742" s="61">
        <v>46380</v>
      </c>
      <c r="B742" s="91" t="s">
        <v>111</v>
      </c>
    </row>
    <row r="743" spans="1:2" x14ac:dyDescent="0.2">
      <c r="A743" s="61">
        <v>46386</v>
      </c>
      <c r="B743" s="91" t="s">
        <v>112</v>
      </c>
    </row>
    <row r="744" spans="1:2" x14ac:dyDescent="0.2">
      <c r="A744" s="61">
        <v>46394</v>
      </c>
      <c r="B744" s="91" t="s">
        <v>113</v>
      </c>
    </row>
    <row r="745" spans="1:2" x14ac:dyDescent="0.2">
      <c r="A745" s="61">
        <v>46402</v>
      </c>
      <c r="B745" s="91" t="s">
        <v>109</v>
      </c>
    </row>
    <row r="746" spans="1:2" x14ac:dyDescent="0.2">
      <c r="A746" s="61">
        <v>46409</v>
      </c>
      <c r="B746" s="91" t="s">
        <v>111</v>
      </c>
    </row>
    <row r="747" spans="1:2" x14ac:dyDescent="0.2">
      <c r="A747" s="61">
        <v>46416</v>
      </c>
      <c r="B747" s="91" t="s">
        <v>112</v>
      </c>
    </row>
    <row r="748" spans="1:2" x14ac:dyDescent="0.2">
      <c r="A748" s="61">
        <v>46424</v>
      </c>
      <c r="B748" s="91" t="s">
        <v>113</v>
      </c>
    </row>
    <row r="749" spans="1:2" x14ac:dyDescent="0.2">
      <c r="A749" s="61">
        <v>46432</v>
      </c>
      <c r="B749" s="91" t="s">
        <v>109</v>
      </c>
    </row>
    <row r="750" spans="1:2" x14ac:dyDescent="0.2">
      <c r="A750" s="61">
        <v>46438</v>
      </c>
      <c r="B750" s="91" t="s">
        <v>111</v>
      </c>
    </row>
    <row r="751" spans="1:2" x14ac:dyDescent="0.2">
      <c r="A751" s="61">
        <v>46446</v>
      </c>
      <c r="B751" s="91" t="s">
        <v>112</v>
      </c>
    </row>
    <row r="752" spans="1:2" x14ac:dyDescent="0.2">
      <c r="A752" s="61">
        <v>46454</v>
      </c>
      <c r="B752" s="91" t="s">
        <v>113</v>
      </c>
    </row>
    <row r="753" spans="1:2" x14ac:dyDescent="0.2">
      <c r="A753" s="61">
        <v>46461</v>
      </c>
      <c r="B753" s="91" t="s">
        <v>109</v>
      </c>
    </row>
    <row r="754" spans="1:2" x14ac:dyDescent="0.2">
      <c r="A754" s="61">
        <v>46468</v>
      </c>
      <c r="B754" s="91" t="s">
        <v>111</v>
      </c>
    </row>
    <row r="755" spans="1:2" x14ac:dyDescent="0.2">
      <c r="A755" s="61">
        <v>46476</v>
      </c>
      <c r="B755" s="91" t="s">
        <v>112</v>
      </c>
    </row>
    <row r="756" spans="1:2" x14ac:dyDescent="0.2">
      <c r="A756" s="61">
        <v>46483</v>
      </c>
      <c r="B756" s="91" t="s">
        <v>113</v>
      </c>
    </row>
    <row r="757" spans="1:2" x14ac:dyDescent="0.2">
      <c r="A757" s="61">
        <v>46490</v>
      </c>
      <c r="B757" s="91" t="s">
        <v>109</v>
      </c>
    </row>
    <row r="758" spans="1:2" x14ac:dyDescent="0.2">
      <c r="A758" s="61">
        <v>46497</v>
      </c>
      <c r="B758" s="91" t="s">
        <v>111</v>
      </c>
    </row>
    <row r="759" spans="1:2" x14ac:dyDescent="0.2">
      <c r="A759" s="61">
        <v>46505</v>
      </c>
      <c r="B759" s="91" t="s">
        <v>112</v>
      </c>
    </row>
    <row r="760" spans="1:2" x14ac:dyDescent="0.2">
      <c r="A760" s="61">
        <v>46513</v>
      </c>
      <c r="B760" s="91" t="s">
        <v>113</v>
      </c>
    </row>
    <row r="761" spans="1:2" x14ac:dyDescent="0.2">
      <c r="A761" s="61">
        <v>46520</v>
      </c>
      <c r="B761" s="91" t="s">
        <v>109</v>
      </c>
    </row>
    <row r="762" spans="1:2" x14ac:dyDescent="0.2">
      <c r="A762" s="61">
        <v>46527</v>
      </c>
      <c r="B762" s="91" t="s">
        <v>111</v>
      </c>
    </row>
    <row r="763" spans="1:2" x14ac:dyDescent="0.2">
      <c r="A763" s="61">
        <v>46535</v>
      </c>
      <c r="B763" s="91" t="s">
        <v>112</v>
      </c>
    </row>
    <row r="764" spans="1:2" x14ac:dyDescent="0.2">
      <c r="A764" s="61">
        <v>46542</v>
      </c>
      <c r="B764" s="91" t="s">
        <v>113</v>
      </c>
    </row>
    <row r="765" spans="1:2" x14ac:dyDescent="0.2">
      <c r="A765" s="61">
        <v>46549</v>
      </c>
      <c r="B765" s="91" t="s">
        <v>109</v>
      </c>
    </row>
    <row r="766" spans="1:2" x14ac:dyDescent="0.2">
      <c r="A766" s="61">
        <v>46557</v>
      </c>
      <c r="B766" s="91" t="s">
        <v>111</v>
      </c>
    </row>
    <row r="767" spans="1:2" x14ac:dyDescent="0.2">
      <c r="A767" s="61">
        <v>46565</v>
      </c>
      <c r="B767" s="91" t="s">
        <v>112</v>
      </c>
    </row>
    <row r="768" spans="1:2" x14ac:dyDescent="0.2">
      <c r="A768" s="61">
        <v>46572</v>
      </c>
      <c r="B768" s="91" t="s">
        <v>113</v>
      </c>
    </row>
    <row r="769" spans="1:2" x14ac:dyDescent="0.2">
      <c r="A769" s="61">
        <v>46578</v>
      </c>
      <c r="B769" s="91" t="s">
        <v>109</v>
      </c>
    </row>
    <row r="770" spans="1:2" x14ac:dyDescent="0.2">
      <c r="A770" s="61">
        <v>46586</v>
      </c>
      <c r="B770" s="91" t="s">
        <v>111</v>
      </c>
    </row>
    <row r="771" spans="1:2" x14ac:dyDescent="0.2">
      <c r="A771" s="61">
        <v>46594</v>
      </c>
      <c r="B771" s="91" t="s">
        <v>112</v>
      </c>
    </row>
    <row r="772" spans="1:2" x14ac:dyDescent="0.2">
      <c r="A772" s="61">
        <v>46601</v>
      </c>
      <c r="B772" s="91" t="s">
        <v>113</v>
      </c>
    </row>
    <row r="773" spans="1:2" x14ac:dyDescent="0.2">
      <c r="A773" s="61">
        <v>46608</v>
      </c>
      <c r="B773" s="91" t="s">
        <v>109</v>
      </c>
    </row>
    <row r="774" spans="1:2" x14ac:dyDescent="0.2">
      <c r="A774" s="61">
        <v>46616</v>
      </c>
      <c r="B774" s="91" t="s">
        <v>111</v>
      </c>
    </row>
    <row r="775" spans="1:2" x14ac:dyDescent="0.2">
      <c r="A775" s="61">
        <v>46624</v>
      </c>
      <c r="B775" s="91" t="s">
        <v>112</v>
      </c>
    </row>
    <row r="776" spans="1:2" x14ac:dyDescent="0.2">
      <c r="A776" s="61">
        <v>46630</v>
      </c>
      <c r="B776" s="91" t="s">
        <v>113</v>
      </c>
    </row>
    <row r="777" spans="1:2" x14ac:dyDescent="0.2">
      <c r="A777" s="61">
        <v>46637</v>
      </c>
      <c r="B777" s="91" t="s">
        <v>109</v>
      </c>
    </row>
    <row r="778" spans="1:2" x14ac:dyDescent="0.2">
      <c r="A778" s="61">
        <v>46645</v>
      </c>
      <c r="B778" s="91" t="s">
        <v>111</v>
      </c>
    </row>
    <row r="779" spans="1:2" x14ac:dyDescent="0.2">
      <c r="A779" s="61">
        <v>46653</v>
      </c>
      <c r="B779" s="91" t="s">
        <v>112</v>
      </c>
    </row>
    <row r="780" spans="1:2" x14ac:dyDescent="0.2">
      <c r="A780" s="61">
        <v>46660</v>
      </c>
      <c r="B780" s="91" t="s">
        <v>113</v>
      </c>
    </row>
    <row r="781" spans="1:2" x14ac:dyDescent="0.2">
      <c r="A781" s="61">
        <v>46667</v>
      </c>
      <c r="B781" s="91" t="s">
        <v>109</v>
      </c>
    </row>
    <row r="782" spans="1:2" x14ac:dyDescent="0.2">
      <c r="A782" s="61">
        <v>46675</v>
      </c>
      <c r="B782" s="91" t="s">
        <v>111</v>
      </c>
    </row>
    <row r="783" spans="1:2" x14ac:dyDescent="0.2">
      <c r="A783" s="61">
        <v>46682</v>
      </c>
      <c r="B783" s="91" t="s">
        <v>112</v>
      </c>
    </row>
    <row r="784" spans="1:2" x14ac:dyDescent="0.2">
      <c r="A784" s="61">
        <v>46689</v>
      </c>
      <c r="B784" s="91" t="s">
        <v>113</v>
      </c>
    </row>
    <row r="785" spans="1:2" x14ac:dyDescent="0.2">
      <c r="A785" s="61">
        <v>46697</v>
      </c>
      <c r="B785" s="91" t="s">
        <v>109</v>
      </c>
    </row>
    <row r="786" spans="1:2" x14ac:dyDescent="0.2">
      <c r="A786" s="61">
        <v>46705</v>
      </c>
      <c r="B786" s="91" t="s">
        <v>111</v>
      </c>
    </row>
    <row r="787" spans="1:2" x14ac:dyDescent="0.2">
      <c r="A787" s="61">
        <v>46712</v>
      </c>
      <c r="B787" s="91" t="s">
        <v>112</v>
      </c>
    </row>
    <row r="788" spans="1:2" x14ac:dyDescent="0.2">
      <c r="A788" s="61">
        <v>46719</v>
      </c>
      <c r="B788" s="91" t="s">
        <v>113</v>
      </c>
    </row>
    <row r="789" spans="1:2" x14ac:dyDescent="0.2">
      <c r="A789" s="61">
        <v>46727</v>
      </c>
      <c r="B789" s="91" t="s">
        <v>109</v>
      </c>
    </row>
    <row r="790" spans="1:2" x14ac:dyDescent="0.2">
      <c r="A790" s="61">
        <v>46734</v>
      </c>
      <c r="B790" s="91" t="s">
        <v>111</v>
      </c>
    </row>
    <row r="791" spans="1:2" x14ac:dyDescent="0.2">
      <c r="A791" s="61">
        <v>46741</v>
      </c>
      <c r="B791" s="91" t="s">
        <v>112</v>
      </c>
    </row>
    <row r="792" spans="1:2" x14ac:dyDescent="0.2">
      <c r="A792" s="61">
        <v>46748</v>
      </c>
      <c r="B792" s="91" t="s">
        <v>113</v>
      </c>
    </row>
    <row r="793" spans="1:2" x14ac:dyDescent="0.2">
      <c r="A793" s="61">
        <v>46757</v>
      </c>
      <c r="B793" s="91" t="s">
        <v>109</v>
      </c>
    </row>
    <row r="794" spans="1:2" x14ac:dyDescent="0.2">
      <c r="A794" s="61">
        <v>46764</v>
      </c>
      <c r="B794" s="91" t="s">
        <v>111</v>
      </c>
    </row>
    <row r="795" spans="1:2" x14ac:dyDescent="0.2">
      <c r="A795" s="61">
        <v>46770</v>
      </c>
      <c r="B795" s="91" t="s">
        <v>112</v>
      </c>
    </row>
    <row r="796" spans="1:2" x14ac:dyDescent="0.2">
      <c r="A796" s="61">
        <v>46778</v>
      </c>
      <c r="B796" s="91" t="s">
        <v>113</v>
      </c>
    </row>
    <row r="797" spans="1:2" x14ac:dyDescent="0.2">
      <c r="A797" s="61">
        <v>46786</v>
      </c>
      <c r="B797" s="91" t="s">
        <v>109</v>
      </c>
    </row>
    <row r="798" spans="1:2" x14ac:dyDescent="0.2">
      <c r="A798" s="61">
        <v>46793</v>
      </c>
      <c r="B798" s="91" t="s">
        <v>111</v>
      </c>
    </row>
    <row r="799" spans="1:2" x14ac:dyDescent="0.2">
      <c r="A799" s="61">
        <v>46800</v>
      </c>
      <c r="B799" s="91" t="s">
        <v>112</v>
      </c>
    </row>
    <row r="800" spans="1:2" x14ac:dyDescent="0.2">
      <c r="A800" s="61">
        <v>46808</v>
      </c>
      <c r="B800" s="91" t="s">
        <v>113</v>
      </c>
    </row>
    <row r="801" spans="1:2" x14ac:dyDescent="0.2">
      <c r="A801" s="61">
        <v>46816</v>
      </c>
      <c r="B801" s="91" t="s">
        <v>109</v>
      </c>
    </row>
    <row r="802" spans="1:2" x14ac:dyDescent="0.2">
      <c r="A802" s="61">
        <v>46823</v>
      </c>
      <c r="B802" s="91" t="s">
        <v>111</v>
      </c>
    </row>
    <row r="803" spans="1:2" x14ac:dyDescent="0.2">
      <c r="A803" s="61">
        <v>46829</v>
      </c>
      <c r="B803" s="91" t="s">
        <v>112</v>
      </c>
    </row>
    <row r="804" spans="1:2" x14ac:dyDescent="0.2">
      <c r="A804" s="61">
        <v>46838</v>
      </c>
      <c r="B804" s="91" t="s">
        <v>113</v>
      </c>
    </row>
    <row r="805" spans="1:2" x14ac:dyDescent="0.2">
      <c r="A805" s="61">
        <v>46845</v>
      </c>
      <c r="B805" s="91" t="s">
        <v>109</v>
      </c>
    </row>
    <row r="806" spans="1:2" x14ac:dyDescent="0.2">
      <c r="A806" s="61">
        <v>46852</v>
      </c>
      <c r="B806" s="91" t="s">
        <v>111</v>
      </c>
    </row>
    <row r="807" spans="1:2" x14ac:dyDescent="0.2">
      <c r="A807" s="61">
        <v>46859</v>
      </c>
      <c r="B807" s="91" t="s">
        <v>112</v>
      </c>
    </row>
    <row r="808" spans="1:2" x14ac:dyDescent="0.2">
      <c r="A808" s="61">
        <v>46867</v>
      </c>
      <c r="B808" s="91" t="s">
        <v>113</v>
      </c>
    </row>
    <row r="809" spans="1:2" x14ac:dyDescent="0.2">
      <c r="A809" s="61">
        <v>46875</v>
      </c>
      <c r="B809" s="91" t="s">
        <v>109</v>
      </c>
    </row>
    <row r="810" spans="1:2" x14ac:dyDescent="0.2">
      <c r="A810" s="61">
        <v>46881</v>
      </c>
      <c r="B810" s="91" t="s">
        <v>111</v>
      </c>
    </row>
    <row r="811" spans="1:2" x14ac:dyDescent="0.2">
      <c r="A811" s="61">
        <v>46889</v>
      </c>
      <c r="B811" s="91" t="s">
        <v>112</v>
      </c>
    </row>
    <row r="812" spans="1:2" x14ac:dyDescent="0.2">
      <c r="A812" s="61">
        <v>46897</v>
      </c>
      <c r="B812" s="91" t="s">
        <v>113</v>
      </c>
    </row>
    <row r="813" spans="1:2" x14ac:dyDescent="0.2">
      <c r="A813" s="61">
        <v>46904</v>
      </c>
      <c r="B813" s="91" t="s">
        <v>109</v>
      </c>
    </row>
    <row r="814" spans="1:2" x14ac:dyDescent="0.2">
      <c r="A814" s="61">
        <v>46911</v>
      </c>
      <c r="B814" s="91" t="s">
        <v>111</v>
      </c>
    </row>
    <row r="815" spans="1:2" x14ac:dyDescent="0.2">
      <c r="A815" s="61">
        <v>46919</v>
      </c>
      <c r="B815" s="91" t="s">
        <v>112</v>
      </c>
    </row>
    <row r="816" spans="1:2" x14ac:dyDescent="0.2">
      <c r="A816" s="61">
        <v>46926</v>
      </c>
      <c r="B816" s="91" t="s">
        <v>113</v>
      </c>
    </row>
    <row r="817" spans="1:2" x14ac:dyDescent="0.2">
      <c r="A817" s="61">
        <v>46933</v>
      </c>
      <c r="B817" s="91" t="s">
        <v>109</v>
      </c>
    </row>
    <row r="818" spans="1:2" x14ac:dyDescent="0.2">
      <c r="A818" s="61">
        <v>46940</v>
      </c>
      <c r="B818" s="91" t="s">
        <v>111</v>
      </c>
    </row>
    <row r="819" spans="1:2" x14ac:dyDescent="0.2">
      <c r="A819" s="61">
        <v>46948</v>
      </c>
      <c r="B819" s="91" t="s">
        <v>112</v>
      </c>
    </row>
    <row r="820" spans="1:2" x14ac:dyDescent="0.2">
      <c r="A820" s="61">
        <v>46956</v>
      </c>
      <c r="B820" s="91" t="s">
        <v>113</v>
      </c>
    </row>
    <row r="821" spans="1:2" x14ac:dyDescent="0.2">
      <c r="A821" s="61">
        <v>46962</v>
      </c>
      <c r="B821" s="91" t="s">
        <v>109</v>
      </c>
    </row>
    <row r="822" spans="1:2" x14ac:dyDescent="0.2">
      <c r="A822" s="61">
        <v>46970</v>
      </c>
      <c r="B822" s="91" t="s">
        <v>111</v>
      </c>
    </row>
    <row r="823" spans="1:2" x14ac:dyDescent="0.2">
      <c r="A823" s="61">
        <v>46978</v>
      </c>
      <c r="B823" s="91" t="s">
        <v>112</v>
      </c>
    </row>
    <row r="824" spans="1:2" x14ac:dyDescent="0.2">
      <c r="A824" s="61">
        <v>46985</v>
      </c>
      <c r="B824" s="91" t="s">
        <v>113</v>
      </c>
    </row>
    <row r="825" spans="1:2" x14ac:dyDescent="0.2">
      <c r="A825" s="61">
        <v>46992</v>
      </c>
      <c r="B825" s="91" t="s">
        <v>109</v>
      </c>
    </row>
    <row r="826" spans="1:2" x14ac:dyDescent="0.2">
      <c r="A826" s="61">
        <v>46999</v>
      </c>
      <c r="B826" s="91" t="s">
        <v>111</v>
      </c>
    </row>
    <row r="827" spans="1:2" x14ac:dyDescent="0.2">
      <c r="A827" s="61">
        <v>47008</v>
      </c>
      <c r="B827" s="91" t="s">
        <v>112</v>
      </c>
    </row>
    <row r="828" spans="1:2" x14ac:dyDescent="0.2">
      <c r="A828" s="61">
        <v>47014</v>
      </c>
      <c r="B828" s="91" t="s">
        <v>113</v>
      </c>
    </row>
    <row r="829" spans="1:2" x14ac:dyDescent="0.2">
      <c r="A829" s="61">
        <v>47021</v>
      </c>
      <c r="B829" s="91" t="s">
        <v>109</v>
      </c>
    </row>
    <row r="830" spans="1:2" x14ac:dyDescent="0.2">
      <c r="A830" s="61">
        <v>47029</v>
      </c>
      <c r="B830" s="91" t="s">
        <v>111</v>
      </c>
    </row>
    <row r="831" spans="1:2" x14ac:dyDescent="0.2">
      <c r="A831" s="61">
        <v>47037</v>
      </c>
      <c r="B831" s="91" t="s">
        <v>112</v>
      </c>
    </row>
    <row r="832" spans="1:2" x14ac:dyDescent="0.2">
      <c r="A832" s="61">
        <v>47044</v>
      </c>
      <c r="B832" s="91" t="s">
        <v>113</v>
      </c>
    </row>
    <row r="833" spans="1:2" x14ac:dyDescent="0.2">
      <c r="A833" s="61">
        <v>47051</v>
      </c>
      <c r="B833" s="91" t="s">
        <v>109</v>
      </c>
    </row>
    <row r="834" spans="1:2" x14ac:dyDescent="0.2">
      <c r="A834" s="61">
        <v>47059</v>
      </c>
      <c r="B834" s="91" t="s">
        <v>111</v>
      </c>
    </row>
    <row r="835" spans="1:2" x14ac:dyDescent="0.2">
      <c r="A835" s="61">
        <v>47066</v>
      </c>
      <c r="B835" s="91" t="s">
        <v>112</v>
      </c>
    </row>
    <row r="836" spans="1:2" x14ac:dyDescent="0.2">
      <c r="A836" s="61">
        <v>47073</v>
      </c>
      <c r="B836" s="91" t="s">
        <v>113</v>
      </c>
    </row>
    <row r="837" spans="1:2" x14ac:dyDescent="0.2">
      <c r="A837" s="61">
        <v>47081</v>
      </c>
      <c r="B837" s="91" t="s">
        <v>109</v>
      </c>
    </row>
    <row r="838" spans="1:2" x14ac:dyDescent="0.2">
      <c r="A838" s="61">
        <v>47089</v>
      </c>
      <c r="B838" s="91" t="s">
        <v>111</v>
      </c>
    </row>
    <row r="839" spans="1:2" x14ac:dyDescent="0.2">
      <c r="A839" s="61">
        <v>47096</v>
      </c>
      <c r="B839" s="91" t="s">
        <v>112</v>
      </c>
    </row>
    <row r="840" spans="1:2" x14ac:dyDescent="0.2">
      <c r="A840" s="61">
        <v>47103</v>
      </c>
      <c r="B840" s="91" t="s">
        <v>113</v>
      </c>
    </row>
    <row r="841" spans="1:2" x14ac:dyDescent="0.2">
      <c r="A841" s="61">
        <v>47110</v>
      </c>
      <c r="B841" s="91" t="s">
        <v>109</v>
      </c>
    </row>
    <row r="842" spans="1:2" x14ac:dyDescent="0.2">
      <c r="A842" s="61">
        <v>47118</v>
      </c>
      <c r="B842" s="91" t="s">
        <v>111</v>
      </c>
    </row>
    <row r="843" spans="1:2" x14ac:dyDescent="0.2">
      <c r="A843" s="61">
        <v>47125</v>
      </c>
      <c r="B843" s="91" t="s">
        <v>112</v>
      </c>
    </row>
    <row r="844" spans="1:2" x14ac:dyDescent="0.2">
      <c r="A844" s="61">
        <v>47132</v>
      </c>
      <c r="B844" s="91" t="s">
        <v>113</v>
      </c>
    </row>
    <row r="845" spans="1:2" x14ac:dyDescent="0.2">
      <c r="A845" s="61">
        <v>47140</v>
      </c>
      <c r="B845" s="91" t="s">
        <v>109</v>
      </c>
    </row>
    <row r="846" spans="1:2" x14ac:dyDescent="0.2">
      <c r="A846" s="61">
        <v>47148</v>
      </c>
      <c r="B846" s="91" t="s">
        <v>111</v>
      </c>
    </row>
    <row r="847" spans="1:2" x14ac:dyDescent="0.2">
      <c r="A847" s="61">
        <v>47154</v>
      </c>
      <c r="B847" s="91" t="s">
        <v>112</v>
      </c>
    </row>
    <row r="848" spans="1:2" x14ac:dyDescent="0.2">
      <c r="A848" s="61">
        <v>47162</v>
      </c>
      <c r="B848" s="91" t="s">
        <v>113</v>
      </c>
    </row>
    <row r="849" spans="1:2" x14ac:dyDescent="0.2">
      <c r="A849" s="61">
        <v>47170</v>
      </c>
      <c r="B849" s="91" t="s">
        <v>109</v>
      </c>
    </row>
    <row r="850" spans="1:2" x14ac:dyDescent="0.2">
      <c r="A850" s="61">
        <v>47177</v>
      </c>
      <c r="B850" s="91" t="s">
        <v>111</v>
      </c>
    </row>
    <row r="851" spans="1:2" x14ac:dyDescent="0.2">
      <c r="A851" s="61">
        <v>47184</v>
      </c>
      <c r="B851" s="91" t="s">
        <v>112</v>
      </c>
    </row>
    <row r="852" spans="1:2" x14ac:dyDescent="0.2">
      <c r="A852" s="61">
        <v>47192</v>
      </c>
      <c r="B852" s="91" t="s">
        <v>113</v>
      </c>
    </row>
    <row r="853" spans="1:2" x14ac:dyDescent="0.2">
      <c r="A853" s="61">
        <v>47200</v>
      </c>
      <c r="B853" s="91" t="s">
        <v>109</v>
      </c>
    </row>
    <row r="854" spans="1:2" x14ac:dyDescent="0.2">
      <c r="A854" s="61">
        <v>47207</v>
      </c>
      <c r="B854" s="91" t="s">
        <v>111</v>
      </c>
    </row>
    <row r="855" spans="1:2" x14ac:dyDescent="0.2">
      <c r="A855" s="61">
        <v>47213</v>
      </c>
      <c r="B855" s="91" t="s">
        <v>112</v>
      </c>
    </row>
    <row r="856" spans="1:2" x14ac:dyDescent="0.2">
      <c r="A856" s="61">
        <v>47221</v>
      </c>
      <c r="B856" s="91" t="s">
        <v>113</v>
      </c>
    </row>
    <row r="857" spans="1:2" x14ac:dyDescent="0.2">
      <c r="A857" s="61">
        <v>47229</v>
      </c>
      <c r="B857" s="91" t="s">
        <v>109</v>
      </c>
    </row>
    <row r="858" spans="1:2" x14ac:dyDescent="0.2">
      <c r="A858" s="61">
        <v>47236</v>
      </c>
      <c r="B858" s="91" t="s">
        <v>111</v>
      </c>
    </row>
    <row r="859" spans="1:2" x14ac:dyDescent="0.2">
      <c r="A859" s="61">
        <v>47243</v>
      </c>
      <c r="B859" s="91" t="s">
        <v>112</v>
      </c>
    </row>
    <row r="860" spans="1:2" x14ac:dyDescent="0.2">
      <c r="A860" s="61">
        <v>47251</v>
      </c>
      <c r="B860" s="91" t="s">
        <v>113</v>
      </c>
    </row>
    <row r="861" spans="1:2" x14ac:dyDescent="0.2">
      <c r="A861" s="61">
        <v>47259</v>
      </c>
      <c r="B861" s="91" t="s">
        <v>109</v>
      </c>
    </row>
    <row r="862" spans="1:2" x14ac:dyDescent="0.2">
      <c r="A862" s="61">
        <v>47265</v>
      </c>
      <c r="B862" s="91" t="s">
        <v>111</v>
      </c>
    </row>
    <row r="863" spans="1:2" x14ac:dyDescent="0.2">
      <c r="A863" s="61">
        <v>47273</v>
      </c>
      <c r="B863" s="91" t="s">
        <v>112</v>
      </c>
    </row>
    <row r="864" spans="1:2" x14ac:dyDescent="0.2">
      <c r="A864" s="61">
        <v>47281</v>
      </c>
      <c r="B864" s="91" t="s">
        <v>113</v>
      </c>
    </row>
    <row r="865" spans="1:2" x14ac:dyDescent="0.2">
      <c r="A865" s="61">
        <v>47288</v>
      </c>
      <c r="B865" s="91" t="s">
        <v>109</v>
      </c>
    </row>
    <row r="866" spans="1:2" x14ac:dyDescent="0.2">
      <c r="A866" s="61">
        <v>47295</v>
      </c>
      <c r="B866" s="91" t="s">
        <v>111</v>
      </c>
    </row>
    <row r="867" spans="1:2" x14ac:dyDescent="0.2">
      <c r="A867" s="61">
        <v>47302</v>
      </c>
      <c r="B867" s="91" t="s">
        <v>112</v>
      </c>
    </row>
    <row r="868" spans="1:2" x14ac:dyDescent="0.2">
      <c r="A868" s="61">
        <v>47310</v>
      </c>
      <c r="B868" s="91" t="s">
        <v>113</v>
      </c>
    </row>
    <row r="869" spans="1:2" x14ac:dyDescent="0.2">
      <c r="A869" s="61">
        <v>47317</v>
      </c>
      <c r="B869" s="91" t="s">
        <v>109</v>
      </c>
    </row>
    <row r="870" spans="1:2" x14ac:dyDescent="0.2">
      <c r="A870" s="61">
        <v>47324</v>
      </c>
      <c r="B870" s="91" t="s">
        <v>111</v>
      </c>
    </row>
    <row r="871" spans="1:2" x14ac:dyDescent="0.2">
      <c r="A871" s="61">
        <v>47332</v>
      </c>
      <c r="B871" s="91" t="s">
        <v>112</v>
      </c>
    </row>
    <row r="872" spans="1:2" x14ac:dyDescent="0.2">
      <c r="A872" s="61">
        <v>47340</v>
      </c>
      <c r="B872" s="91" t="s">
        <v>113</v>
      </c>
    </row>
    <row r="873" spans="1:2" x14ac:dyDescent="0.2">
      <c r="A873" s="61">
        <v>47346</v>
      </c>
      <c r="B873" s="91" t="s">
        <v>109</v>
      </c>
    </row>
    <row r="874" spans="1:2" x14ac:dyDescent="0.2">
      <c r="A874" s="61">
        <v>47354</v>
      </c>
      <c r="B874" s="91" t="s">
        <v>111</v>
      </c>
    </row>
    <row r="875" spans="1:2" x14ac:dyDescent="0.2">
      <c r="A875" s="61">
        <v>47362</v>
      </c>
      <c r="B875" s="91" t="s">
        <v>112</v>
      </c>
    </row>
    <row r="876" spans="1:2" x14ac:dyDescent="0.2">
      <c r="A876" s="61">
        <v>47369</v>
      </c>
      <c r="B876" s="91" t="s">
        <v>113</v>
      </c>
    </row>
    <row r="877" spans="1:2" x14ac:dyDescent="0.2">
      <c r="A877" s="61">
        <v>47376</v>
      </c>
      <c r="B877" s="91" t="s">
        <v>109</v>
      </c>
    </row>
    <row r="878" spans="1:2" x14ac:dyDescent="0.2">
      <c r="A878" s="61">
        <v>47383</v>
      </c>
      <c r="B878" s="91" t="s">
        <v>111</v>
      </c>
    </row>
    <row r="879" spans="1:2" x14ac:dyDescent="0.2">
      <c r="A879" s="61">
        <v>47391</v>
      </c>
      <c r="B879" s="91" t="s">
        <v>112</v>
      </c>
    </row>
    <row r="880" spans="1:2" x14ac:dyDescent="0.2">
      <c r="A880" s="61">
        <v>47398</v>
      </c>
      <c r="B880" s="91" t="s">
        <v>113</v>
      </c>
    </row>
    <row r="881" spans="1:2" x14ac:dyDescent="0.2">
      <c r="A881" s="61">
        <v>47405</v>
      </c>
      <c r="B881" s="91" t="s">
        <v>109</v>
      </c>
    </row>
    <row r="882" spans="1:2" x14ac:dyDescent="0.2">
      <c r="A882" s="61">
        <v>47413</v>
      </c>
      <c r="B882" s="91" t="s">
        <v>111</v>
      </c>
    </row>
    <row r="883" spans="1:2" x14ac:dyDescent="0.2">
      <c r="A883" s="61">
        <v>47421</v>
      </c>
      <c r="B883" s="91" t="s">
        <v>112</v>
      </c>
    </row>
    <row r="884" spans="1:2" x14ac:dyDescent="0.2">
      <c r="A884" s="61">
        <v>47428</v>
      </c>
      <c r="B884" s="91" t="s">
        <v>113</v>
      </c>
    </row>
    <row r="885" spans="1:2" x14ac:dyDescent="0.2">
      <c r="A885" s="61">
        <v>47435</v>
      </c>
      <c r="B885" s="91" t="s">
        <v>109</v>
      </c>
    </row>
    <row r="886" spans="1:2" x14ac:dyDescent="0.2">
      <c r="A886" s="61">
        <v>47443</v>
      </c>
      <c r="B886" s="91" t="s">
        <v>111</v>
      </c>
    </row>
    <row r="887" spans="1:2" x14ac:dyDescent="0.2">
      <c r="A887" s="61">
        <v>47450</v>
      </c>
      <c r="B887" s="91" t="s">
        <v>112</v>
      </c>
    </row>
    <row r="888" spans="1:2" x14ac:dyDescent="0.2">
      <c r="A888" s="61">
        <v>47457</v>
      </c>
      <c r="B888" s="91" t="s">
        <v>113</v>
      </c>
    </row>
    <row r="889" spans="1:2" x14ac:dyDescent="0.2">
      <c r="A889" s="61">
        <v>47464</v>
      </c>
      <c r="B889" s="91" t="s">
        <v>109</v>
      </c>
    </row>
    <row r="890" spans="1:2" x14ac:dyDescent="0.2">
      <c r="A890" s="61">
        <v>47472</v>
      </c>
      <c r="B890" s="91" t="s">
        <v>111</v>
      </c>
    </row>
    <row r="891" spans="1:2" x14ac:dyDescent="0.2">
      <c r="A891" s="61">
        <v>47480</v>
      </c>
      <c r="B891" s="91" t="s">
        <v>112</v>
      </c>
    </row>
    <row r="892" spans="1:2" x14ac:dyDescent="0.2">
      <c r="A892" s="61">
        <v>47487</v>
      </c>
      <c r="B892" s="91" t="s">
        <v>113</v>
      </c>
    </row>
    <row r="893" spans="1:2" x14ac:dyDescent="0.2">
      <c r="A893" s="61">
        <v>47494</v>
      </c>
      <c r="B893" s="91" t="s">
        <v>109</v>
      </c>
    </row>
    <row r="894" spans="1:2" x14ac:dyDescent="0.2">
      <c r="A894" s="61">
        <v>47502</v>
      </c>
      <c r="B894" s="91" t="s">
        <v>111</v>
      </c>
    </row>
    <row r="895" spans="1:2" x14ac:dyDescent="0.2">
      <c r="A895" s="61">
        <v>47509</v>
      </c>
      <c r="B895" s="91" t="s">
        <v>112</v>
      </c>
    </row>
    <row r="896" spans="1:2" x14ac:dyDescent="0.2">
      <c r="A896" s="61">
        <v>47516</v>
      </c>
      <c r="B896" s="91" t="s">
        <v>113</v>
      </c>
    </row>
    <row r="897" spans="1:2" x14ac:dyDescent="0.2">
      <c r="A897" s="61">
        <v>47524</v>
      </c>
      <c r="B897" s="91" t="s">
        <v>109</v>
      </c>
    </row>
    <row r="898" spans="1:2" x14ac:dyDescent="0.2">
      <c r="A898" s="61">
        <v>47532</v>
      </c>
      <c r="B898" s="91" t="s">
        <v>111</v>
      </c>
    </row>
    <row r="899" spans="1:2" x14ac:dyDescent="0.2">
      <c r="A899" s="61">
        <v>47539</v>
      </c>
      <c r="B899" s="91" t="s">
        <v>112</v>
      </c>
    </row>
    <row r="900" spans="1:2" x14ac:dyDescent="0.2">
      <c r="A900" s="61">
        <v>47546</v>
      </c>
      <c r="B900" s="91" t="s">
        <v>113</v>
      </c>
    </row>
    <row r="901" spans="1:2" x14ac:dyDescent="0.2">
      <c r="A901" s="61">
        <v>47554</v>
      </c>
      <c r="B901" s="91" t="s">
        <v>109</v>
      </c>
    </row>
    <row r="902" spans="1:2" x14ac:dyDescent="0.2">
      <c r="A902" s="61">
        <v>47561</v>
      </c>
      <c r="B902" s="91" t="s">
        <v>111</v>
      </c>
    </row>
    <row r="903" spans="1:2" x14ac:dyDescent="0.2">
      <c r="A903" s="61">
        <v>47568</v>
      </c>
      <c r="B903" s="91" t="s">
        <v>112</v>
      </c>
    </row>
    <row r="904" spans="1:2" x14ac:dyDescent="0.2">
      <c r="A904" s="61">
        <v>47575</v>
      </c>
      <c r="B904" s="91" t="s">
        <v>113</v>
      </c>
    </row>
    <row r="905" spans="1:2" x14ac:dyDescent="0.2">
      <c r="A905" s="61">
        <v>47584</v>
      </c>
      <c r="B905" s="91" t="s">
        <v>109</v>
      </c>
    </row>
    <row r="906" spans="1:2" x14ac:dyDescent="0.2">
      <c r="A906" s="61">
        <v>47591</v>
      </c>
      <c r="B906" s="91" t="s">
        <v>111</v>
      </c>
    </row>
    <row r="907" spans="1:2" x14ac:dyDescent="0.2">
      <c r="A907" s="61">
        <v>47597</v>
      </c>
      <c r="B907" s="91" t="s">
        <v>112</v>
      </c>
    </row>
    <row r="908" spans="1:2" x14ac:dyDescent="0.2">
      <c r="A908" s="61">
        <v>47605</v>
      </c>
      <c r="B908" s="91" t="s">
        <v>113</v>
      </c>
    </row>
    <row r="909" spans="1:2" x14ac:dyDescent="0.2">
      <c r="A909" s="61">
        <v>47613</v>
      </c>
      <c r="B909" s="91" t="s">
        <v>109</v>
      </c>
    </row>
    <row r="910" spans="1:2" x14ac:dyDescent="0.2">
      <c r="A910" s="61">
        <v>47620</v>
      </c>
      <c r="B910" s="91" t="s">
        <v>111</v>
      </c>
    </row>
    <row r="911" spans="1:2" x14ac:dyDescent="0.2">
      <c r="A911" s="61">
        <v>47627</v>
      </c>
      <c r="B911" s="91" t="s">
        <v>112</v>
      </c>
    </row>
    <row r="912" spans="1:2" x14ac:dyDescent="0.2">
      <c r="A912" s="61">
        <v>47635</v>
      </c>
      <c r="B912" s="91" t="s">
        <v>113</v>
      </c>
    </row>
    <row r="913" spans="1:2" x14ac:dyDescent="0.2">
      <c r="A913" s="61">
        <v>47643</v>
      </c>
      <c r="B913" s="91" t="s">
        <v>109</v>
      </c>
    </row>
    <row r="914" spans="1:2" x14ac:dyDescent="0.2">
      <c r="A914" s="61">
        <v>47649</v>
      </c>
      <c r="B914" s="91" t="s">
        <v>111</v>
      </c>
    </row>
    <row r="915" spans="1:2" x14ac:dyDescent="0.2">
      <c r="A915" s="61">
        <v>47656</v>
      </c>
      <c r="B915" s="91" t="s">
        <v>112</v>
      </c>
    </row>
    <row r="916" spans="1:2" x14ac:dyDescent="0.2">
      <c r="A916" s="61">
        <v>47664</v>
      </c>
      <c r="B916" s="91" t="s">
        <v>113</v>
      </c>
    </row>
    <row r="917" spans="1:2" x14ac:dyDescent="0.2">
      <c r="A917" s="61">
        <v>47672</v>
      </c>
      <c r="B917" s="91" t="s">
        <v>109</v>
      </c>
    </row>
    <row r="918" spans="1:2" x14ac:dyDescent="0.2">
      <c r="A918" s="61">
        <v>47679</v>
      </c>
      <c r="B918" s="91" t="s">
        <v>111</v>
      </c>
    </row>
    <row r="919" spans="1:2" x14ac:dyDescent="0.2">
      <c r="A919" s="61">
        <v>47686</v>
      </c>
      <c r="B919" s="91" t="s">
        <v>112</v>
      </c>
    </row>
    <row r="920" spans="1:2" x14ac:dyDescent="0.2">
      <c r="A920" s="61">
        <v>47694</v>
      </c>
      <c r="B920" s="91" t="s">
        <v>113</v>
      </c>
    </row>
    <row r="921" spans="1:2" x14ac:dyDescent="0.2">
      <c r="A921" s="61">
        <v>47701</v>
      </c>
      <c r="B921" s="91" t="s">
        <v>109</v>
      </c>
    </row>
    <row r="922" spans="1:2" x14ac:dyDescent="0.2">
      <c r="A922" s="61">
        <v>47708</v>
      </c>
      <c r="B922" s="91" t="s">
        <v>111</v>
      </c>
    </row>
    <row r="923" spans="1:2" x14ac:dyDescent="0.2">
      <c r="A923" s="61">
        <v>47716</v>
      </c>
      <c r="B923" s="91" t="s">
        <v>112</v>
      </c>
    </row>
    <row r="924" spans="1:2" x14ac:dyDescent="0.2">
      <c r="A924" s="61">
        <v>47723</v>
      </c>
      <c r="B924" s="91" t="s">
        <v>113</v>
      </c>
    </row>
    <row r="925" spans="1:2" x14ac:dyDescent="0.2">
      <c r="A925" s="61">
        <v>47730</v>
      </c>
      <c r="B925" s="91" t="s">
        <v>109</v>
      </c>
    </row>
    <row r="926" spans="1:2" x14ac:dyDescent="0.2">
      <c r="A926" s="61">
        <v>47737</v>
      </c>
      <c r="B926" s="91" t="s">
        <v>111</v>
      </c>
    </row>
    <row r="927" spans="1:2" x14ac:dyDescent="0.2">
      <c r="A927" s="61">
        <v>47745</v>
      </c>
      <c r="B927" s="91" t="s">
        <v>112</v>
      </c>
    </row>
    <row r="928" spans="1:2" x14ac:dyDescent="0.2">
      <c r="A928" s="61">
        <v>47753</v>
      </c>
      <c r="B928" s="91" t="s">
        <v>113</v>
      </c>
    </row>
    <row r="929" spans="1:2" x14ac:dyDescent="0.2">
      <c r="A929" s="61">
        <v>47760</v>
      </c>
      <c r="B929" s="91" t="s">
        <v>109</v>
      </c>
    </row>
    <row r="930" spans="1:2" x14ac:dyDescent="0.2">
      <c r="A930" s="61">
        <v>47767</v>
      </c>
      <c r="B930" s="91" t="s">
        <v>111</v>
      </c>
    </row>
    <row r="931" spans="1:2" x14ac:dyDescent="0.2">
      <c r="A931" s="61">
        <v>47775</v>
      </c>
      <c r="B931" s="91" t="s">
        <v>112</v>
      </c>
    </row>
    <row r="932" spans="1:2" x14ac:dyDescent="0.2">
      <c r="A932" s="61">
        <v>47782</v>
      </c>
      <c r="B932" s="91" t="s">
        <v>113</v>
      </c>
    </row>
    <row r="933" spans="1:2" x14ac:dyDescent="0.2">
      <c r="A933" s="61">
        <v>47789</v>
      </c>
      <c r="B933" s="91" t="s">
        <v>109</v>
      </c>
    </row>
    <row r="934" spans="1:2" x14ac:dyDescent="0.2">
      <c r="A934" s="61">
        <v>47797</v>
      </c>
      <c r="B934" s="91" t="s">
        <v>111</v>
      </c>
    </row>
    <row r="935" spans="1:2" x14ac:dyDescent="0.2">
      <c r="A935" s="61">
        <v>47805</v>
      </c>
      <c r="B935" s="91" t="s">
        <v>112</v>
      </c>
    </row>
    <row r="936" spans="1:2" x14ac:dyDescent="0.2">
      <c r="A936" s="61">
        <v>47812</v>
      </c>
      <c r="B936" s="91" t="s">
        <v>113</v>
      </c>
    </row>
    <row r="937" spans="1:2" x14ac:dyDescent="0.2">
      <c r="A937" s="61">
        <v>47818</v>
      </c>
      <c r="B937" s="91" t="s">
        <v>109</v>
      </c>
    </row>
    <row r="938" spans="1:2" x14ac:dyDescent="0.2">
      <c r="A938" s="61">
        <v>47826</v>
      </c>
      <c r="B938" s="91" t="s">
        <v>111</v>
      </c>
    </row>
    <row r="939" spans="1:2" x14ac:dyDescent="0.2">
      <c r="A939" s="61">
        <v>47835</v>
      </c>
      <c r="B939" s="91" t="s">
        <v>112</v>
      </c>
    </row>
    <row r="940" spans="1:2" x14ac:dyDescent="0.2">
      <c r="A940" s="61">
        <v>47841</v>
      </c>
      <c r="B940" s="91" t="s">
        <v>113</v>
      </c>
    </row>
    <row r="941" spans="1:2" x14ac:dyDescent="0.2">
      <c r="A941" s="61">
        <v>47848</v>
      </c>
      <c r="B941" s="91" t="s">
        <v>109</v>
      </c>
    </row>
    <row r="942" spans="1:2" x14ac:dyDescent="0.2">
      <c r="A942" s="61">
        <v>47856</v>
      </c>
      <c r="B942" s="91" t="s">
        <v>111</v>
      </c>
    </row>
    <row r="943" spans="1:2" x14ac:dyDescent="0.2">
      <c r="A943" s="61">
        <v>47864</v>
      </c>
      <c r="B943" s="91" t="s">
        <v>112</v>
      </c>
    </row>
    <row r="944" spans="1:2" x14ac:dyDescent="0.2">
      <c r="A944" s="61">
        <v>47871</v>
      </c>
      <c r="B944" s="91" t="s">
        <v>113</v>
      </c>
    </row>
    <row r="945" spans="1:2" x14ac:dyDescent="0.2">
      <c r="A945" s="61">
        <v>47878</v>
      </c>
      <c r="B945" s="91" t="s">
        <v>109</v>
      </c>
    </row>
    <row r="946" spans="1:2" x14ac:dyDescent="0.2">
      <c r="A946" s="61">
        <v>47886</v>
      </c>
      <c r="B946" s="91" t="s">
        <v>111</v>
      </c>
    </row>
    <row r="947" spans="1:2" x14ac:dyDescent="0.2">
      <c r="A947" s="61">
        <v>47893</v>
      </c>
      <c r="B947" s="91" t="s">
        <v>112</v>
      </c>
    </row>
    <row r="948" spans="1:2" x14ac:dyDescent="0.2">
      <c r="A948" s="61">
        <v>47900</v>
      </c>
      <c r="B948" s="91" t="s">
        <v>113</v>
      </c>
    </row>
    <row r="949" spans="1:2" x14ac:dyDescent="0.2">
      <c r="A949" s="61">
        <v>47908</v>
      </c>
      <c r="B949" s="91" t="s">
        <v>109</v>
      </c>
    </row>
    <row r="950" spans="1:2" x14ac:dyDescent="0.2">
      <c r="A950" s="61">
        <v>47916</v>
      </c>
      <c r="B950" s="91" t="s">
        <v>111</v>
      </c>
    </row>
    <row r="951" spans="1:2" x14ac:dyDescent="0.2">
      <c r="A951" s="61">
        <v>47923</v>
      </c>
      <c r="B951" s="91" t="s">
        <v>112</v>
      </c>
    </row>
    <row r="952" spans="1:2" x14ac:dyDescent="0.2">
      <c r="A952" s="61">
        <v>47930</v>
      </c>
      <c r="B952" s="91" t="s">
        <v>113</v>
      </c>
    </row>
    <row r="953" spans="1:2" x14ac:dyDescent="0.2">
      <c r="A953" s="61">
        <v>47938</v>
      </c>
      <c r="B953" s="91" t="s">
        <v>109</v>
      </c>
    </row>
    <row r="954" spans="1:2" x14ac:dyDescent="0.2">
      <c r="A954" s="61">
        <v>47945</v>
      </c>
      <c r="B954" s="91" t="s">
        <v>111</v>
      </c>
    </row>
    <row r="955" spans="1:2" x14ac:dyDescent="0.2">
      <c r="A955" s="61">
        <v>47952</v>
      </c>
      <c r="B955" s="91" t="s">
        <v>112</v>
      </c>
    </row>
    <row r="956" spans="1:2" x14ac:dyDescent="0.2">
      <c r="A956" s="61">
        <v>47959</v>
      </c>
      <c r="B956" s="91" t="s">
        <v>113</v>
      </c>
    </row>
    <row r="957" spans="1:2" x14ac:dyDescent="0.2">
      <c r="A957" s="61">
        <v>47967</v>
      </c>
      <c r="B957" s="91" t="s">
        <v>109</v>
      </c>
    </row>
    <row r="958" spans="1:2" x14ac:dyDescent="0.2">
      <c r="A958" s="61">
        <v>47975</v>
      </c>
      <c r="B958" s="91" t="s">
        <v>111</v>
      </c>
    </row>
    <row r="959" spans="1:2" x14ac:dyDescent="0.2">
      <c r="A959" s="61">
        <v>47981</v>
      </c>
      <c r="B959" s="91" t="s">
        <v>112</v>
      </c>
    </row>
    <row r="960" spans="1:2" x14ac:dyDescent="0.2">
      <c r="A960" s="61">
        <v>47989</v>
      </c>
      <c r="B960" s="91" t="s">
        <v>113</v>
      </c>
    </row>
    <row r="961" spans="1:2" x14ac:dyDescent="0.2">
      <c r="A961" s="61">
        <v>47997</v>
      </c>
      <c r="B961" s="91" t="s">
        <v>109</v>
      </c>
    </row>
    <row r="962" spans="1:2" x14ac:dyDescent="0.2">
      <c r="A962" s="61">
        <v>48004</v>
      </c>
      <c r="B962" s="91" t="s">
        <v>111</v>
      </c>
    </row>
    <row r="963" spans="1:2" x14ac:dyDescent="0.2">
      <c r="A963" s="61">
        <v>48011</v>
      </c>
      <c r="B963" s="91" t="s">
        <v>112</v>
      </c>
    </row>
    <row r="964" spans="1:2" x14ac:dyDescent="0.2">
      <c r="A964" s="61">
        <v>48018</v>
      </c>
      <c r="B964" s="91" t="s">
        <v>113</v>
      </c>
    </row>
    <row r="965" spans="1:2" x14ac:dyDescent="0.2">
      <c r="A965" s="61">
        <v>48027</v>
      </c>
      <c r="B965" s="91" t="s">
        <v>109</v>
      </c>
    </row>
    <row r="966" spans="1:2" x14ac:dyDescent="0.2">
      <c r="A966" s="61">
        <v>48033</v>
      </c>
      <c r="B966" s="91" t="s">
        <v>111</v>
      </c>
    </row>
    <row r="967" spans="1:2" x14ac:dyDescent="0.2">
      <c r="A967" s="61">
        <v>48040</v>
      </c>
      <c r="B967" s="91" t="s">
        <v>112</v>
      </c>
    </row>
    <row r="968" spans="1:2" x14ac:dyDescent="0.2">
      <c r="A968" s="61">
        <v>48048</v>
      </c>
      <c r="B968" s="91" t="s">
        <v>113</v>
      </c>
    </row>
    <row r="969" spans="1:2" x14ac:dyDescent="0.2">
      <c r="A969" s="61">
        <v>48056</v>
      </c>
      <c r="B969" s="91" t="s">
        <v>109</v>
      </c>
    </row>
    <row r="970" spans="1:2" x14ac:dyDescent="0.2">
      <c r="A970" s="61">
        <v>48063</v>
      </c>
      <c r="B970" s="91" t="s">
        <v>111</v>
      </c>
    </row>
    <row r="971" spans="1:2" x14ac:dyDescent="0.2">
      <c r="A971" s="61">
        <v>48070</v>
      </c>
      <c r="B971" s="91" t="s">
        <v>112</v>
      </c>
    </row>
    <row r="972" spans="1:2" x14ac:dyDescent="0.2">
      <c r="A972" s="61">
        <v>48078</v>
      </c>
      <c r="B972" s="91" t="s">
        <v>113</v>
      </c>
    </row>
    <row r="973" spans="1:2" x14ac:dyDescent="0.2">
      <c r="A973" s="61">
        <v>48085</v>
      </c>
      <c r="B973" s="91" t="s">
        <v>109</v>
      </c>
    </row>
    <row r="974" spans="1:2" x14ac:dyDescent="0.2">
      <c r="A974" s="61">
        <v>48092</v>
      </c>
      <c r="B974" s="91" t="s">
        <v>111</v>
      </c>
    </row>
    <row r="975" spans="1:2" x14ac:dyDescent="0.2">
      <c r="A975" s="61">
        <v>48099</v>
      </c>
      <c r="B975" s="91" t="s">
        <v>112</v>
      </c>
    </row>
    <row r="976" spans="1:2" x14ac:dyDescent="0.2">
      <c r="A976" s="61">
        <v>48107</v>
      </c>
      <c r="B976" s="91" t="s">
        <v>113</v>
      </c>
    </row>
    <row r="977" spans="1:2" x14ac:dyDescent="0.2">
      <c r="A977" s="61">
        <v>48115</v>
      </c>
      <c r="B977" s="91" t="s">
        <v>109</v>
      </c>
    </row>
    <row r="978" spans="1:2" x14ac:dyDescent="0.2">
      <c r="A978" s="61">
        <v>48121</v>
      </c>
      <c r="B978" s="91" t="s">
        <v>111</v>
      </c>
    </row>
    <row r="979" spans="1:2" x14ac:dyDescent="0.2">
      <c r="A979" s="61">
        <v>48129</v>
      </c>
      <c r="B979" s="91" t="s">
        <v>112</v>
      </c>
    </row>
    <row r="980" spans="1:2" x14ac:dyDescent="0.2">
      <c r="A980" s="61">
        <v>48137</v>
      </c>
      <c r="B980" s="91" t="s">
        <v>113</v>
      </c>
    </row>
    <row r="981" spans="1:2" x14ac:dyDescent="0.2">
      <c r="A981" s="61">
        <v>48144</v>
      </c>
      <c r="B981" s="91" t="s">
        <v>109</v>
      </c>
    </row>
    <row r="982" spans="1:2" x14ac:dyDescent="0.2">
      <c r="A982" s="61">
        <v>48151</v>
      </c>
      <c r="B982" s="91" t="s">
        <v>111</v>
      </c>
    </row>
    <row r="983" spans="1:2" x14ac:dyDescent="0.2">
      <c r="A983" s="61">
        <v>48159</v>
      </c>
      <c r="B983" s="91" t="s">
        <v>112</v>
      </c>
    </row>
    <row r="984" spans="1:2" x14ac:dyDescent="0.2">
      <c r="A984" s="61">
        <v>48166</v>
      </c>
      <c r="B984" s="91" t="s">
        <v>113</v>
      </c>
    </row>
    <row r="985" spans="1:2" x14ac:dyDescent="0.2">
      <c r="A985" s="61">
        <v>48173</v>
      </c>
      <c r="B985" s="91" t="s">
        <v>109</v>
      </c>
    </row>
    <row r="986" spans="1:2" x14ac:dyDescent="0.2">
      <c r="A986" s="61">
        <v>48180</v>
      </c>
      <c r="B986" s="91" t="s">
        <v>111</v>
      </c>
    </row>
    <row r="987" spans="1:2" x14ac:dyDescent="0.2">
      <c r="A987" s="61">
        <v>48189</v>
      </c>
      <c r="B987" s="91" t="s">
        <v>112</v>
      </c>
    </row>
    <row r="988" spans="1:2" x14ac:dyDescent="0.2">
      <c r="A988" s="61">
        <v>48196</v>
      </c>
      <c r="B988" s="91" t="s">
        <v>113</v>
      </c>
    </row>
    <row r="989" spans="1:2" x14ac:dyDescent="0.2">
      <c r="A989" s="61">
        <v>48203</v>
      </c>
      <c r="B989" s="91" t="s">
        <v>109</v>
      </c>
    </row>
    <row r="990" spans="1:2" x14ac:dyDescent="0.2">
      <c r="A990" s="61">
        <v>48210</v>
      </c>
      <c r="B990" s="91" t="s">
        <v>111</v>
      </c>
    </row>
  </sheetData>
  <sheetProtection selectLockedCells="1" selectUnlockedCells="1"/>
  <phoneticPr fontId="13" type="noConversion"/>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H23"/>
  <sheetViews>
    <sheetView workbookViewId="0">
      <selection activeCell="B2" sqref="B2"/>
    </sheetView>
  </sheetViews>
  <sheetFormatPr baseColWidth="10" defaultColWidth="11.5703125" defaultRowHeight="12.75" x14ac:dyDescent="0.2"/>
  <cols>
    <col min="1" max="1" width="8" customWidth="1"/>
    <col min="2" max="8" width="20.7109375" customWidth="1"/>
    <col min="9" max="9" width="8" customWidth="1"/>
  </cols>
  <sheetData>
    <row r="1" spans="1:8" x14ac:dyDescent="0.2">
      <c r="B1" s="62"/>
      <c r="C1" s="63"/>
    </row>
    <row r="2" spans="1:8" x14ac:dyDescent="0.2">
      <c r="A2" s="64" t="s">
        <v>114</v>
      </c>
      <c r="B2" s="62">
        <v>1</v>
      </c>
      <c r="C2" s="63" t="str">
        <f>IF(Calendrier!C1=1,"","Attention : le mois affiché tient compte également du mois de début sélectionné sur la première feuille")</f>
        <v/>
      </c>
    </row>
    <row r="4" spans="1:8" ht="30" x14ac:dyDescent="0.4">
      <c r="B4" s="141">
        <f>DATE(Calendrier!J1,Calendrier!C1+B2-1,1)</f>
        <v>46023</v>
      </c>
      <c r="C4" s="141"/>
      <c r="D4" s="65"/>
      <c r="E4" s="65"/>
      <c r="F4" s="65"/>
      <c r="G4" s="65"/>
      <c r="H4" s="66">
        <f>YEAR(B4)</f>
        <v>2026</v>
      </c>
    </row>
    <row r="5" spans="1:8" ht="18" x14ac:dyDescent="0.25">
      <c r="B5" s="67" t="s">
        <v>115</v>
      </c>
      <c r="C5" s="67" t="s">
        <v>116</v>
      </c>
      <c r="D5" s="67" t="s">
        <v>117</v>
      </c>
      <c r="E5" s="67" t="s">
        <v>118</v>
      </c>
      <c r="F5" s="67" t="s">
        <v>119</v>
      </c>
      <c r="G5" s="67" t="s">
        <v>120</v>
      </c>
      <c r="H5" s="67" t="s">
        <v>121</v>
      </c>
    </row>
    <row r="6" spans="1:8" ht="20.25" x14ac:dyDescent="0.3">
      <c r="B6" s="68" t="str">
        <f t="shared" ref="B6:G6" si="0">IF(C6="","",IF(MONTH(C6-1)&lt;&gt;MONTH(C6),"",C6-1))</f>
        <v/>
      </c>
      <c r="C6" s="68" t="str">
        <f t="shared" si="0"/>
        <v/>
      </c>
      <c r="D6" s="68" t="str">
        <f t="shared" si="0"/>
        <v/>
      </c>
      <c r="E6" s="68">
        <f t="shared" si="0"/>
        <v>46023</v>
      </c>
      <c r="F6" s="68">
        <f t="shared" si="0"/>
        <v>46024</v>
      </c>
      <c r="G6" s="68">
        <f t="shared" si="0"/>
        <v>46025</v>
      </c>
      <c r="H6" s="68">
        <f>B4+7-WEEKDAY(B4-1)</f>
        <v>46026</v>
      </c>
    </row>
    <row r="7" spans="1:8" x14ac:dyDescent="0.2">
      <c r="B7" s="69" t="str">
        <f t="array" ref="B7:H7">IF(B6:H6="","",IFERROR(VLOOKUP(B6:H6,'Jours fériés'!$A$4:$B$203,2,0),""))</f>
        <v/>
      </c>
      <c r="C7" s="69" t="str">
        <v/>
      </c>
      <c r="D7" s="69" t="str">
        <v/>
      </c>
      <c r="E7" s="69" t="str">
        <v>Jour de l'an</v>
      </c>
      <c r="F7" s="69" t="str">
        <v/>
      </c>
      <c r="G7" s="69" t="str">
        <v/>
      </c>
      <c r="H7" s="69" t="str">
        <v/>
      </c>
    </row>
    <row r="8" spans="1:8" ht="41.85" customHeight="1" x14ac:dyDescent="0.2">
      <c r="B8" s="70" t="str">
        <f t="array" ref="B8:H8">IF(B6:H6="","",IFERROR(VLOOKUP(B6:H6,evt!$A:$C,3,0),""))</f>
        <v/>
      </c>
      <c r="C8" s="70" t="str">
        <v/>
      </c>
      <c r="D8" s="70" t="str">
        <v/>
      </c>
      <c r="E8" s="70" t="str">
        <v/>
      </c>
      <c r="F8" s="70" t="str">
        <v/>
      </c>
      <c r="G8" s="70" t="str">
        <v/>
      </c>
      <c r="H8" s="70" t="str">
        <v/>
      </c>
    </row>
    <row r="9" spans="1:8" ht="20.25" x14ac:dyDescent="0.3">
      <c r="B9" s="68">
        <f>H6+1</f>
        <v>46027</v>
      </c>
      <c r="C9" s="68">
        <f t="shared" ref="C9:H9" si="1">B9+1</f>
        <v>46028</v>
      </c>
      <c r="D9" s="68">
        <f t="shared" si="1"/>
        <v>46029</v>
      </c>
      <c r="E9" s="68">
        <f t="shared" si="1"/>
        <v>46030</v>
      </c>
      <c r="F9" s="68">
        <f t="shared" si="1"/>
        <v>46031</v>
      </c>
      <c r="G9" s="68">
        <f t="shared" si="1"/>
        <v>46032</v>
      </c>
      <c r="H9" s="68">
        <f t="shared" si="1"/>
        <v>46033</v>
      </c>
    </row>
    <row r="10" spans="1:8" x14ac:dyDescent="0.2">
      <c r="B10" s="69" t="str">
        <f t="array" ref="B10:H10">IF(B9:H9="","",IFERROR(VLOOKUP(B9:H9,'Jours fériés'!$A$4:$B$203,2,0),""))</f>
        <v/>
      </c>
      <c r="C10" s="69" t="str">
        <v/>
      </c>
      <c r="D10" s="69" t="str">
        <v/>
      </c>
      <c r="E10" s="69" t="str">
        <v/>
      </c>
      <c r="F10" s="69" t="str">
        <v/>
      </c>
      <c r="G10" s="69" t="str">
        <v/>
      </c>
      <c r="H10" s="69" t="str">
        <v/>
      </c>
    </row>
    <row r="11" spans="1:8" ht="41.85" customHeight="1" x14ac:dyDescent="0.2">
      <c r="B11" s="70" t="str">
        <f t="array" ref="B11:H11">IF(B9:H9="","",IFERROR(VLOOKUP(B9:H9,evt!$A:$C,3,0),""))</f>
        <v/>
      </c>
      <c r="C11" s="70" t="str">
        <v/>
      </c>
      <c r="D11" s="70" t="str">
        <v/>
      </c>
      <c r="E11" s="70" t="str">
        <v/>
      </c>
      <c r="F11" s="70" t="str">
        <v/>
      </c>
      <c r="G11" s="70" t="str">
        <v/>
      </c>
      <c r="H11" s="70" t="str">
        <v/>
      </c>
    </row>
    <row r="12" spans="1:8" ht="20.25" x14ac:dyDescent="0.3">
      <c r="B12" s="68">
        <f>H9+1</f>
        <v>46034</v>
      </c>
      <c r="C12" s="68">
        <f t="shared" ref="C12:H12" si="2">B12+1</f>
        <v>46035</v>
      </c>
      <c r="D12" s="68">
        <f t="shared" si="2"/>
        <v>46036</v>
      </c>
      <c r="E12" s="68">
        <f t="shared" si="2"/>
        <v>46037</v>
      </c>
      <c r="F12" s="68">
        <f t="shared" si="2"/>
        <v>46038</v>
      </c>
      <c r="G12" s="68">
        <f t="shared" si="2"/>
        <v>46039</v>
      </c>
      <c r="H12" s="68">
        <f t="shared" si="2"/>
        <v>46040</v>
      </c>
    </row>
    <row r="13" spans="1:8" x14ac:dyDescent="0.2">
      <c r="B13" s="69" t="str">
        <f t="array" ref="B13:H13">IF(B12:H12="","",IFERROR(VLOOKUP(B12:H12,'Jours fériés'!$A$4:$B$203,2,0),""))</f>
        <v/>
      </c>
      <c r="C13" s="69" t="str">
        <v/>
      </c>
      <c r="D13" s="69" t="str">
        <v/>
      </c>
      <c r="E13" s="69" t="str">
        <v/>
      </c>
      <c r="F13" s="69" t="str">
        <v/>
      </c>
      <c r="G13" s="69" t="str">
        <v/>
      </c>
      <c r="H13" s="69" t="str">
        <v/>
      </c>
    </row>
    <row r="14" spans="1:8" ht="41.85" customHeight="1" x14ac:dyDescent="0.2">
      <c r="B14" s="70" t="str">
        <f t="array" ref="B14:H14">IF(B12:H12="","",IFERROR(VLOOKUP(B12:H12,evt!$A:$C,3,0),""))</f>
        <v/>
      </c>
      <c r="C14" s="70" t="str">
        <v/>
      </c>
      <c r="D14" s="70" t="str">
        <v/>
      </c>
      <c r="E14" s="70" t="str">
        <v/>
      </c>
      <c r="F14" s="70" t="str">
        <v/>
      </c>
      <c r="G14" s="70" t="str">
        <v/>
      </c>
      <c r="H14" s="70" t="str">
        <v/>
      </c>
    </row>
    <row r="15" spans="1:8" ht="20.25" x14ac:dyDescent="0.3">
      <c r="B15" s="68">
        <f>H12+1</f>
        <v>46041</v>
      </c>
      <c r="C15" s="68">
        <f t="shared" ref="C15:H15" si="3">B15+1</f>
        <v>46042</v>
      </c>
      <c r="D15" s="68">
        <f t="shared" si="3"/>
        <v>46043</v>
      </c>
      <c r="E15" s="68">
        <f t="shared" si="3"/>
        <v>46044</v>
      </c>
      <c r="F15" s="68">
        <f t="shared" si="3"/>
        <v>46045</v>
      </c>
      <c r="G15" s="68">
        <f t="shared" si="3"/>
        <v>46046</v>
      </c>
      <c r="H15" s="68">
        <f t="shared" si="3"/>
        <v>46047</v>
      </c>
    </row>
    <row r="16" spans="1:8" x14ac:dyDescent="0.2">
      <c r="B16" s="69" t="str">
        <f t="array" ref="B16:H16">IF(B15:H15="","",IFERROR(VLOOKUP(B15:H15,'Jours fériés'!$A$4:$B$203,2,0),""))</f>
        <v/>
      </c>
      <c r="C16" s="69" t="str">
        <v/>
      </c>
      <c r="D16" s="69" t="str">
        <v/>
      </c>
      <c r="E16" s="69" t="str">
        <v/>
      </c>
      <c r="F16" s="69" t="str">
        <v/>
      </c>
      <c r="G16" s="69" t="str">
        <v/>
      </c>
      <c r="H16" s="69" t="str">
        <v/>
      </c>
    </row>
    <row r="17" spans="2:8" ht="41.85" customHeight="1" x14ac:dyDescent="0.2">
      <c r="B17" s="70" t="str">
        <f t="array" ref="B17:H17">IF(B15:H15="","",IFERROR(VLOOKUP(B15:H15,evt!$A:$C,3,0),""))</f>
        <v/>
      </c>
      <c r="C17" s="70" t="str">
        <v/>
      </c>
      <c r="D17" s="70" t="str">
        <v/>
      </c>
      <c r="E17" s="70" t="str">
        <v/>
      </c>
      <c r="F17" s="70" t="str">
        <v/>
      </c>
      <c r="G17" s="70" t="str">
        <v/>
      </c>
      <c r="H17" s="70" t="str">
        <v/>
      </c>
    </row>
    <row r="18" spans="2:8" ht="20.25" x14ac:dyDescent="0.3">
      <c r="B18" s="68">
        <f>IF(H15="","",IF(MONTH(H15+1)&lt;&gt;MONTH(H15),"",H15+1))</f>
        <v>46048</v>
      </c>
      <c r="C18" s="68">
        <f t="shared" ref="C18:H18" si="4">IF(B18="","",IF(MONTH(B18+1)&lt;&gt;MONTH(B18),"",B18+1))</f>
        <v>46049</v>
      </c>
      <c r="D18" s="68">
        <f t="shared" si="4"/>
        <v>46050</v>
      </c>
      <c r="E18" s="68">
        <f t="shared" si="4"/>
        <v>46051</v>
      </c>
      <c r="F18" s="68">
        <f t="shared" si="4"/>
        <v>46052</v>
      </c>
      <c r="G18" s="68">
        <f t="shared" si="4"/>
        <v>46053</v>
      </c>
      <c r="H18" s="68" t="str">
        <f t="shared" si="4"/>
        <v/>
      </c>
    </row>
    <row r="19" spans="2:8" x14ac:dyDescent="0.2">
      <c r="B19" s="69" t="str">
        <f t="array" ref="B19:H19">IF(B18:H18="","",IFERROR(VLOOKUP(B18:H18,'Jours fériés'!$A$4:$B$203,2,0),""))</f>
        <v/>
      </c>
      <c r="C19" s="69" t="str">
        <v/>
      </c>
      <c r="D19" s="69" t="str">
        <v/>
      </c>
      <c r="E19" s="69" t="str">
        <v/>
      </c>
      <c r="F19" s="69" t="str">
        <v/>
      </c>
      <c r="G19" s="69" t="str">
        <v/>
      </c>
      <c r="H19" s="69" t="str">
        <v/>
      </c>
    </row>
    <row r="20" spans="2:8" ht="41.85" customHeight="1" x14ac:dyDescent="0.2">
      <c r="B20" s="70" t="str">
        <f t="array" ref="B20:H20">IF(B18:H18="","",IFERROR(VLOOKUP(B18:H18,evt!$A:$C,3,0),""))</f>
        <v/>
      </c>
      <c r="C20" s="70" t="str">
        <v/>
      </c>
      <c r="D20" s="70" t="str">
        <v/>
      </c>
      <c r="E20" s="70" t="str">
        <v/>
      </c>
      <c r="F20" s="70" t="str">
        <v/>
      </c>
      <c r="G20" s="70" t="str">
        <v/>
      </c>
      <c r="H20" s="70" t="str">
        <v/>
      </c>
    </row>
    <row r="21" spans="2:8" ht="20.25" x14ac:dyDescent="0.3">
      <c r="B21" s="68" t="str">
        <f>IF(H18="","",IF(MONTH(H18+1)&lt;&gt;MONTH(H18),"",H18+1))</f>
        <v/>
      </c>
      <c r="C21" s="68" t="str">
        <f t="shared" ref="C21:H21" si="5">IF(B21="","",IF(MONTH(B21+1)&lt;&gt;MONTH(B21),"",B21+1))</f>
        <v/>
      </c>
      <c r="D21" s="68" t="str">
        <f t="shared" si="5"/>
        <v/>
      </c>
      <c r="E21" s="68" t="str">
        <f t="shared" si="5"/>
        <v/>
      </c>
      <c r="F21" s="68" t="str">
        <f t="shared" si="5"/>
        <v/>
      </c>
      <c r="G21" s="68" t="str">
        <f t="shared" si="5"/>
        <v/>
      </c>
      <c r="H21" s="68" t="str">
        <f t="shared" si="5"/>
        <v/>
      </c>
    </row>
    <row r="22" spans="2:8" x14ac:dyDescent="0.2">
      <c r="B22" s="69" t="str">
        <f t="array" ref="B22:H22">IF(B21:H21="","",IFERROR(VLOOKUP(B21:H21,'Jours fériés'!$A$4:$B$203,2,0),""))</f>
        <v/>
      </c>
      <c r="C22" s="69" t="str">
        <v/>
      </c>
      <c r="D22" s="69" t="str">
        <v/>
      </c>
      <c r="E22" s="69" t="str">
        <v/>
      </c>
      <c r="F22" s="69" t="str">
        <v/>
      </c>
      <c r="G22" s="69" t="str">
        <v/>
      </c>
      <c r="H22" s="69" t="str">
        <v/>
      </c>
    </row>
    <row r="23" spans="2:8" ht="41.85" customHeight="1" x14ac:dyDescent="0.2">
      <c r="B23" s="71" t="str">
        <f t="array" ref="B23:H23">IF(B21:H21="","",IFERROR(VLOOKUP(B21:H21,evt!$A:$C,3,0),""))</f>
        <v/>
      </c>
      <c r="C23" s="71" t="str">
        <v/>
      </c>
      <c r="D23" s="71" t="str">
        <v/>
      </c>
      <c r="E23" s="71" t="str">
        <v/>
      </c>
      <c r="F23" s="71" t="str">
        <v/>
      </c>
      <c r="G23" s="71" t="str">
        <v/>
      </c>
      <c r="H23" s="71" t="str">
        <v/>
      </c>
    </row>
  </sheetData>
  <sheetProtection selectLockedCells="1" selectUnlockedCells="1"/>
  <mergeCells count="1">
    <mergeCell ref="B4:C4"/>
  </mergeCells>
  <phoneticPr fontId="13" type="noConversion"/>
  <conditionalFormatting sqref="B6:H6 B9:H9 B12:H12 B15:H15 B18:H18 B21:H21">
    <cfRule type="expression" dxfId="14" priority="1" stopIfTrue="1">
      <formula>IF(AND(OR(WEEKDAY(B6)=1,AND(B7&lt;&gt;"",RIGHT(B7,1)&lt;&gt;" ")),B6&lt;&gt;""),TRUE)</formula>
    </cfRule>
  </conditionalFormatting>
  <conditionalFormatting sqref="B7:H7 B10:H10 B13:H13 B16:H16 B19:H19 B22:H22">
    <cfRule type="expression" dxfId="13" priority="2" stopIfTrue="1">
      <formula>IF(AND(OR(WEEKDAY(B6)=1,AND(B7&lt;&gt;"",RIGHT(B7,1)&lt;&gt;" ")),B6&lt;&gt;""),TRUE)</formula>
    </cfRule>
  </conditionalFormatting>
  <conditionalFormatting sqref="B8:H8 B11:H11 B14:H14 B17:H17 B20:H20 B23:H23">
    <cfRule type="expression" dxfId="12" priority="3" stopIfTrue="1">
      <formula>IF(AND(OR(WEEKDAY(B6)=1,AND(B7&lt;&gt;"",RIGHT(B7,1)&lt;&gt;" ")),B6&lt;&gt;""),TRUE)</formula>
    </cfRule>
  </conditionalFormatting>
  <dataValidations count="1">
    <dataValidation type="list" operator="equal" sqref="B1:B2" xr:uid="{00000000-0002-0000-0800-000000000000}">
      <formula1>"1,2,3,4,5,6,7,8,9,10,11,12"</formula1>
      <formula2>0</formula2>
    </dataValidation>
  </dataValidations>
  <pageMargins left="0.27569444444444446" right="0.27569444444444446" top="0.35416666666666669" bottom="0.35416666666666669" header="0.51180555555555551" footer="0.51180555555555551"/>
  <pageSetup paperSize="9" orientation="landscape" horizontalDpi="300" verticalDpi="300" r:id="rId1"/>
  <headerFooter alignWithMargins="0"/>
</worksheet>
</file>

<file path=docMetadata/LabelInfo.xml><?xml version="1.0" encoding="utf-8"?>
<clbl:labelList xmlns:clbl="http://schemas.microsoft.com/office/2020/mipLabelMetadata">
  <clbl:label id="{07222825-62ea-40f3-96b5-5375c07996e2}" enabled="1" method="Privileged" siteId="{90c7a20a-f34b-40bf-bc48-b9253b6f5d20}" contentBits="0" removed="0"/>
</clbl:labelList>
</file>

<file path=docProps/app.xml><?xml version="1.0" encoding="utf-8"?>
<Properties xmlns="http://schemas.openxmlformats.org/officeDocument/2006/extended-properties" xmlns:vt="http://schemas.openxmlformats.org/officeDocument/2006/docPropsVTypes">
  <TotalTime>14</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Calendrier</vt:lpstr>
      <vt:lpstr>Aide</vt:lpstr>
      <vt:lpstr>Licence</vt:lpstr>
      <vt:lpstr>Jours fériés</vt:lpstr>
      <vt:lpstr>Vacances</vt:lpstr>
      <vt:lpstr>evt</vt:lpstr>
      <vt:lpstr>Événements</vt:lpstr>
      <vt:lpstr>Lune</vt:lpstr>
      <vt:lpstr>Mensuel</vt:lpstr>
      <vt:lpstr>Colonne</vt:lpstr>
      <vt:lpstr>Planning mensuel</vt:lpstr>
      <vt:lpstr>Planning continu</vt:lpstr>
      <vt:lpstr>Historique</vt:lpstr>
      <vt:lpstr>Calendrier!Impression_des_titres</vt:lpstr>
      <vt:lpstr>pays</vt:lpstr>
      <vt:lpstr>Calendrier!Zone_d_impression</vt:lpstr>
      <vt:lpstr>Mensuel!Zone_d_impression</vt:lpstr>
      <vt:lpstr>zones_vacances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Calendrier perpétuel avec zones scolaires</dc:title>
  <dc:subject>Calendrier perpétuel sur 1 feuille A4 recto/verso. Calcule les jours fériés et les changements d'heure pour différentes zones ou pays : France, Alsace Moselle, Réunion, Martinique, Guadeloupe, Guyane, Belgique, Luxembourg, 26 cantons suisses, Québec. Affichage possible des 3 zones de vacances scolaires. Par défaut les zones A, B, C sont affichées mais on peut s'en servir pour afficher des plages de jours pour des applications spécifiques (congés personnels, calendrier de rotation d'équipes...). Affiche les phases de la lune jusqu'en 2031. Possibilité d'ajouter des évènements ponctuels personnalisés. D'autres calendriers et des aperçus sont disponibles &lt;a href="http://trk.free.fr/calendrier/"&gt;sur le site&lt;/a&gt;.</dc:subject>
  <dc:creator>Thomas ROHMER-KRETZ</dc:creator>
  <cp:keywords>calendrier, perpétuel, fériés, zones, scolaires, France, Alsace, Moselle, Réunion, Mayotte, Martinique, Guadeloupe, Guyane, Belgique, Luxembourg, Suisse, Allemagne, Québec, phases, lune, lunaires</cp:keywords>
  <dc:description>Calendrier perpétuel annuel avec zones scolaires, jours fériés pour différents pays francophones. &lt;a href="http://trk.free.fr/calendrier/"&gt;voir le site&lt;/a&gt;</dc:description>
  <cp:lastModifiedBy>ROHMER KRETZ Thomas DTOF/DTR</cp:lastModifiedBy>
  <cp:revision>4</cp:revision>
  <cp:lastPrinted>2017-11-05T16:51:30Z</cp:lastPrinted>
  <dcterms:created xsi:type="dcterms:W3CDTF">2012-04-08T09:54:53Z</dcterms:created>
  <dcterms:modified xsi:type="dcterms:W3CDTF">2025-12-26T16:53:34Z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cense">
    <vt:lpwstr>http://www.openoffice.org/licenses/PDL.html</vt:lpwstr>
  </property>
  <property fmtid="{D5CDD505-2E9C-101B-9397-08002B2CF9AE}" pid="3" name="MSIP_Label_e6c818a6-e1a0-4a6e-a969-20d857c5dc62_Enabled">
    <vt:lpwstr>true</vt:lpwstr>
  </property>
  <property fmtid="{D5CDD505-2E9C-101B-9397-08002B2CF9AE}" pid="4" name="MSIP_Label_e6c818a6-e1a0-4a6e-a969-20d857c5dc62_SetDate">
    <vt:lpwstr>2022-12-08T17:34:30Z</vt:lpwstr>
  </property>
  <property fmtid="{D5CDD505-2E9C-101B-9397-08002B2CF9AE}" pid="5" name="MSIP_Label_e6c818a6-e1a0-4a6e-a969-20d857c5dc62_Method">
    <vt:lpwstr>Standard</vt:lpwstr>
  </property>
  <property fmtid="{D5CDD505-2E9C-101B-9397-08002B2CF9AE}" pid="6" name="MSIP_Label_e6c818a6-e1a0-4a6e-a969-20d857c5dc62_Name">
    <vt:lpwstr>Orange_restricted_internal.2</vt:lpwstr>
  </property>
  <property fmtid="{D5CDD505-2E9C-101B-9397-08002B2CF9AE}" pid="7" name="MSIP_Label_e6c818a6-e1a0-4a6e-a969-20d857c5dc62_SiteId">
    <vt:lpwstr>90c7a20a-f34b-40bf-bc48-b9253b6f5d20</vt:lpwstr>
  </property>
  <property fmtid="{D5CDD505-2E9C-101B-9397-08002B2CF9AE}" pid="8" name="MSIP_Label_e6c818a6-e1a0-4a6e-a969-20d857c5dc62_ActionId">
    <vt:lpwstr>76d379b2-efe0-4719-9522-b4d380656537</vt:lpwstr>
  </property>
  <property fmtid="{D5CDD505-2E9C-101B-9397-08002B2CF9AE}" pid="9" name="MSIP_Label_e6c818a6-e1a0-4a6e-a969-20d857c5dc62_ContentBits">
    <vt:lpwstr>2</vt:lpwstr>
  </property>
</Properties>
</file>